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eduardo.stroparo\Desktop\"/>
    </mc:Choice>
  </mc:AlternateContent>
  <xr:revisionPtr revIDLastSave="0" documentId="8_{D074440D-F451-4E7E-86D9-76B7C9CAD18E}" xr6:coauthVersionLast="32" xr6:coauthVersionMax="32" xr10:uidLastSave="{00000000-0000-0000-0000-000000000000}"/>
  <bookViews>
    <workbookView xWindow="0" yWindow="0" windowWidth="24000" windowHeight="9435" activeTab="4" xr2:uid="{00000000-000D-0000-FFFF-FFFF00000000}"/>
  </bookViews>
  <sheets>
    <sheet name="VEÍCULO +MOTORISTA" sheetId="1" r:id="rId1"/>
    <sheet name="MOTORISTA" sheetId="7" r:id="rId2"/>
    <sheet name="ENCARGOS SOCIAIS" sheetId="5" r:id="rId3"/>
    <sheet name=" VEÍCULO" sheetId="2" r:id="rId4"/>
    <sheet name="ESTIMATIVA DE DIÁRIA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38" i="1" l="1"/>
  <c r="C6" i="7" l="1"/>
  <c r="B43" i="7"/>
  <c r="C24" i="7"/>
  <c r="C22" i="7"/>
  <c r="C15" i="7"/>
  <c r="C12" i="7"/>
  <c r="C9" i="7"/>
  <c r="C26" i="1" l="1"/>
  <c r="C23" i="1"/>
  <c r="C21" i="7"/>
  <c r="C20" i="7" s="1"/>
  <c r="C18" i="7"/>
  <c r="C12" i="1"/>
  <c r="C9" i="1"/>
  <c r="C8" i="1" s="1"/>
  <c r="C28" i="7" l="1"/>
  <c r="C30" i="7" s="1"/>
  <c r="C32" i="7" s="1"/>
  <c r="C41" i="1"/>
  <c r="C32" i="1"/>
  <c r="C29" i="1"/>
  <c r="C34" i="7" l="1"/>
  <c r="C36" i="7" s="1"/>
  <c r="C45" i="7" s="1"/>
  <c r="B60" i="1"/>
  <c r="B32" i="2"/>
  <c r="C12" i="2"/>
  <c r="C8" i="2"/>
  <c r="C19" i="1"/>
  <c r="C19" i="2" l="1"/>
  <c r="C23" i="2" s="1"/>
  <c r="C41" i="7"/>
  <c r="C47" i="7"/>
  <c r="C39" i="7"/>
  <c r="C40" i="7"/>
  <c r="C21" i="2" l="1"/>
  <c r="C25" i="2" s="1"/>
  <c r="C43" i="7"/>
  <c r="C34" i="2" l="1"/>
  <c r="C36" i="2" s="1"/>
  <c r="C39" i="1"/>
  <c r="C37" i="1" s="1"/>
  <c r="C35" i="1"/>
  <c r="C26" i="5"/>
  <c r="C22" i="5"/>
  <c r="C15" i="5"/>
  <c r="F12" i="5"/>
  <c r="F5" i="5"/>
  <c r="C29" i="5" l="1"/>
  <c r="C28" i="2"/>
  <c r="C29" i="2"/>
  <c r="C30" i="2"/>
  <c r="C32" i="2" s="1"/>
  <c r="C45" i="1"/>
  <c r="C47" i="1" s="1"/>
  <c r="C49" i="1" s="1"/>
  <c r="E10" i="4"/>
  <c r="C51" i="1" l="1"/>
  <c r="C53" i="1" s="1"/>
  <c r="C62" i="1" s="1"/>
  <c r="E11" i="4"/>
  <c r="E12" i="4" s="1"/>
  <c r="E13" i="4" s="1"/>
  <c r="C64" i="1" l="1"/>
  <c r="C56" i="1"/>
  <c r="C58" i="1"/>
  <c r="C57" i="1"/>
  <c r="C60" i="1" l="1"/>
</calcChain>
</file>

<file path=xl/sharedStrings.xml><?xml version="1.0" encoding="utf-8"?>
<sst xmlns="http://schemas.openxmlformats.org/spreadsheetml/2006/main" count="173" uniqueCount="116">
  <si>
    <t>PLANILHA DE FORMAÇÃO DE PREÇOS</t>
  </si>
  <si>
    <t>I - TOTAL DOS CUSTOS FIXO + VARIÁVEIS DOS VEÍCULOS = (A)+(B)</t>
  </si>
  <si>
    <t>II - CUSTOS MENSAIS COM MOTORISTA</t>
  </si>
  <si>
    <t>II - CUSTO TOTAL LÍQUIDO MENSAL POR MOTORISTA = (A) + (B) + ...+ (H)</t>
  </si>
  <si>
    <t>III - SOMATÓRIO CUSTOS LÍQUIDOS VEÍCULOS E MÃO-DE-OBRA DOS MOTORISTAS = (I) + (II)</t>
  </si>
  <si>
    <t>Descrição do veículo:</t>
  </si>
  <si>
    <t xml:space="preserve">MODELO DO VEÍCULO: </t>
  </si>
  <si>
    <t>PREÇO BÁSICO DO VEÍCULO (BASE DE CÁLCULO)</t>
  </si>
  <si>
    <t>A) SALÁRIO MENSAL</t>
  </si>
  <si>
    <t>ITEM</t>
  </si>
  <si>
    <t>A</t>
  </si>
  <si>
    <t>C</t>
  </si>
  <si>
    <t>D</t>
  </si>
  <si>
    <t>E</t>
  </si>
  <si>
    <t>F</t>
  </si>
  <si>
    <t>B</t>
  </si>
  <si>
    <t>G</t>
  </si>
  <si>
    <t>INSS</t>
  </si>
  <si>
    <t>SESI OU SESC</t>
  </si>
  <si>
    <t>SENAI OU SENAC</t>
  </si>
  <si>
    <t>INCRA</t>
  </si>
  <si>
    <t>Salário Educação</t>
  </si>
  <si>
    <t>FGTS</t>
  </si>
  <si>
    <t xml:space="preserve">RAT </t>
  </si>
  <si>
    <t>FAP</t>
  </si>
  <si>
    <t>SEBRAE</t>
  </si>
  <si>
    <t>Valor de 01 (uma) diária a ser paga ao motorista</t>
  </si>
  <si>
    <t>Valor total estimado de diárias</t>
  </si>
  <si>
    <t>R$ ..... (.....)</t>
  </si>
  <si>
    <t xml:space="preserve">A) CUSTOS FIXOS </t>
  </si>
  <si>
    <t>A=(1+2)</t>
  </si>
  <si>
    <t>1) Depreciação</t>
  </si>
  <si>
    <t>2) Licenciamento</t>
  </si>
  <si>
    <t xml:space="preserve">B) CUSTOS VARIÁVEIS </t>
  </si>
  <si>
    <t>3) Manutenção de Peças</t>
  </si>
  <si>
    <t>4) Manutenção de Mão-de-Obra</t>
  </si>
  <si>
    <t>5) Manutenção de Pneus</t>
  </si>
  <si>
    <t>6) Manutenção de Câmaras</t>
  </si>
  <si>
    <t>7) Lubrificantes</t>
  </si>
  <si>
    <t>8) Lavagem</t>
  </si>
  <si>
    <t>B = (3+4+5+6+7+8)</t>
  </si>
  <si>
    <t>ESTIMATIVA DE DIÁRIAS - REEMBOLSO</t>
  </si>
  <si>
    <t>ESTIMATIVA COM DEMAIS DESPESAS - REEMBOLSO</t>
  </si>
  <si>
    <t>Pedágio - valor unitário</t>
  </si>
  <si>
    <t>Cartão de estacionamento - valor unitário</t>
  </si>
  <si>
    <t>VALOR UNITÁRIO</t>
  </si>
  <si>
    <t>AXB</t>
  </si>
  <si>
    <t xml:space="preserve">VALOR TOTAL </t>
  </si>
  <si>
    <t>TOTAL</t>
  </si>
  <si>
    <t>H) UNIFORME COMPLETO = (H1) x (H2)/12</t>
  </si>
  <si>
    <t>H1) Quantidade de uniformes/ano</t>
  </si>
  <si>
    <t>H2) Custo unitário</t>
  </si>
  <si>
    <t xml:space="preserve">I- CUSTOS DO VEÍCULO </t>
  </si>
  <si>
    <t>Valor unitário</t>
  </si>
  <si>
    <t>DEMONSTRATIVO DO PERCENTUAL DE ENCARGOS SOCIAIS</t>
  </si>
  <si>
    <t>ORÇAMENTO BÁSICO - PLANILHA</t>
  </si>
  <si>
    <t xml:space="preserve">GRUPO A                                </t>
  </si>
  <si>
    <t>GRUPO B</t>
  </si>
  <si>
    <t>FÉRIAS + 1/3</t>
  </si>
  <si>
    <t>TREINAMENTO/FALTAS LEGAIS</t>
  </si>
  <si>
    <t>AUXÍLIO DOENÇA/ACIDENTE DE TRABALHO</t>
  </si>
  <si>
    <t>13º. SALÁRIO</t>
  </si>
  <si>
    <t>AUXÍLIO PATERNIDADE/AFAST. MATERNIDADE/EXAMES OCUPACIONAIS</t>
  </si>
  <si>
    <t>GRUPO C (S/INCIDÊNCIA DO GRUPO A)</t>
  </si>
  <si>
    <t>AVISO PRÉVIO</t>
  </si>
  <si>
    <t>FGTS S/ AVISO PRÉVIO</t>
  </si>
  <si>
    <t>GRUPO D</t>
  </si>
  <si>
    <t>INCIDÊNCIA GRUPO A SOBRE GRUPO B</t>
  </si>
  <si>
    <t>TOTAL % INCIDENTE SOBRE REMUNERAÇÃO</t>
  </si>
  <si>
    <t xml:space="preserve">COFINS (sobre a fatura) </t>
  </si>
  <si>
    <t xml:space="preserve">PIS (sobre a fatura) </t>
  </si>
  <si>
    <t>IV - TAXA DE ADMINISTRAÇÃO</t>
  </si>
  <si>
    <t>V - LUCRO</t>
  </si>
  <si>
    <t>VI) SOMA (III + IV + V)</t>
  </si>
  <si>
    <r>
      <rPr>
        <b/>
        <sz val="11"/>
        <color theme="1"/>
        <rFont val="Calibri"/>
        <family val="2"/>
        <scheme val="minor"/>
      </rPr>
      <t>VII) IMPOSTOS</t>
    </r>
    <r>
      <rPr>
        <sz val="11"/>
        <color theme="1"/>
        <rFont val="Calibri"/>
        <family val="2"/>
        <scheme val="minor"/>
      </rPr>
      <t xml:space="preserve"> (Dicriminar os tributos e impostos e suas respectivas alíquotas, exceto IRPJ e CSLL)</t>
    </r>
  </si>
  <si>
    <t>II - TAXA DE ADMINISTRAÇÃO</t>
  </si>
  <si>
    <t>III - LUCRO</t>
  </si>
  <si>
    <t>IV) SOMA (I+II+III)</t>
  </si>
  <si>
    <r>
      <rPr>
        <b/>
        <sz val="11"/>
        <color theme="1"/>
        <rFont val="Calibri"/>
        <family val="2"/>
        <scheme val="minor"/>
      </rPr>
      <t>V) IMPOSTOS</t>
    </r>
    <r>
      <rPr>
        <sz val="11"/>
        <color theme="1"/>
        <rFont val="Calibri"/>
        <family val="2"/>
        <scheme val="minor"/>
      </rPr>
      <t xml:space="preserve"> (Dicriminar os tributos e impostos e suas respectivas alíquotas, exceto IRPJ e CSLL)</t>
    </r>
  </si>
  <si>
    <t>VI - TOTAL DOS IMPOSTOS (ISS+COFINS+PIS)</t>
  </si>
  <si>
    <t>IX - TOTAL DOS IMPOSTOS (ISS+COFINS+PIS)</t>
  </si>
  <si>
    <t>VII - VALOR TOTAL ESTIMADO POR VEÍCULOS  =  (IV) + (VI)</t>
  </si>
  <si>
    <t>LOCAÇÃO DE VEÍCULO</t>
  </si>
  <si>
    <t xml:space="preserve"> SERVIÇO DE MOTORISTA CARGA HORÁRIA: ....../....</t>
  </si>
  <si>
    <t>ISS (sobre a fatura)</t>
  </si>
  <si>
    <t>Diárias estimadas para 24 (vinte e quatro) meses</t>
  </si>
  <si>
    <t>VALOR TOTAL PARA 24 (vinte e quatro) MESES</t>
  </si>
  <si>
    <t>B) HORA EXTRA NORMAL (50% da hora normal para as duas primeiras horas em dias úteis e sábado) = (D1) x (D2)</t>
  </si>
  <si>
    <t>B1) Quantidade estimada mês para as duas primeiras horas</t>
  </si>
  <si>
    <t>B2) Valor unitário para as duas primeiras horas</t>
  </si>
  <si>
    <t>C) HORA EXTRA NORMAL (100% da hora normal para as horas subsequentes às duas primeiras em dias úteis e sábado) = (E1) x E2)</t>
  </si>
  <si>
    <t>C1) Quantidade estimada mês de horas extras subsequentes às duas primeiras horas</t>
  </si>
  <si>
    <t>C2) Valor unitário de horas extras subsequentes às duas primeiras horas</t>
  </si>
  <si>
    <t>D) HORAS NOTURNAS (conforme CLT) = (F1) x (F2)</t>
  </si>
  <si>
    <t>D1) Quantidade estimada de horas noturnas/mês</t>
  </si>
  <si>
    <t xml:space="preserve">D2) Valor unitário da hora noturna trabalhada </t>
  </si>
  <si>
    <t>E) DOMINGOS E FERIADOS TRABALHADOS (Dia Pago em Dobro) = ( G1 ) x ( G2 )</t>
  </si>
  <si>
    <t>E1) Quantidade estimada de domingos e feriados trabalhados/mês</t>
  </si>
  <si>
    <t>E2) Valor unitário da hora noturna trabalhada</t>
  </si>
  <si>
    <t>F) ENCARGOS SOCIAIS (A+B+C+D+E)</t>
  </si>
  <si>
    <t xml:space="preserve">G) BENEFÍCIOS </t>
  </si>
  <si>
    <t>G2) Auxílio Alimentação (CL 17ª da CCT)</t>
  </si>
  <si>
    <t>G3) Seguro de Vida em Grupo (CL 20ª DA CCT)</t>
  </si>
  <si>
    <t>C = (G1)+(G2)+(G3)</t>
  </si>
  <si>
    <t>III - SOMATÓRIO CUSTOS  MÃO-DE-OBRA DOS MOTORISTAS = (II)</t>
  </si>
  <si>
    <t>LOCAÇÃO DE VEÍCULO COM PRESTAÇÃO DE SERVIÇO DE MOTORISTA 40 HORAS/SEMANA</t>
  </si>
  <si>
    <t>G1) Vale Transporte (CL 21ª da CCT  - Lei nº 7.418/85)</t>
  </si>
  <si>
    <t>D+E</t>
  </si>
  <si>
    <t>QUANTIDADE ESTIMADA PARA 24(VINTE E QUATRO) MESES</t>
  </si>
  <si>
    <t>XI - VALOR TOTAL PARA 24 (VINTE E QUATRO) MESES</t>
  </si>
  <si>
    <t xml:space="preserve">ISS (sobre a fatura) </t>
  </si>
  <si>
    <t>XII - VALOR POR DIA DE SERVIÇO PRESTADO = VALOR MENSAL LOCAÇÃO DE VEÍCULO COM MOTORISTA /30,4167</t>
  </si>
  <si>
    <t>XII - VALOR POR DIA DE SERVIÇO PRESTADO = VALOR MENSAL SERVIÇOS  MOTORISTA /30,4167</t>
  </si>
  <si>
    <t>XII - VALOR POR DIA DE SERVIÇO PRESTADO = VALOR MENSAL LOCAÇÃO DE VEÍCULO/30,4167</t>
  </si>
  <si>
    <t>X - VALOR TOTAL ESTIMADO POR VEÍCULOS COM MOTORISTA MÊS = (VI) + (IX)</t>
  </si>
  <si>
    <t>X - VALOR TOTAL ESTIMADO POR  MOTORISTA MÊS = (VI) + (IX)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</si>
</sst>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2"/>
      <family val="2"/>
    </font>
    <font>
      <b/>
      <sz val="10"/>
      <color rgb="FF000000"/>
      <name val="Arial2"/>
    </font>
    <font>
      <b/>
      <sz val="11"/>
      <color rgb="FF000000"/>
      <name val="Calibri"/>
      <family val="2"/>
    </font>
    <font>
      <sz val="10"/>
      <color rgb="FF000000"/>
      <name val="Arial2"/>
    </font>
    <font>
      <i/>
      <sz val="10"/>
      <color rgb="FFFF0000"/>
      <name val="Arial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/>
      <right/>
      <top/>
      <bottom style="thin">
        <color indexed="64"/>
      </bottom>
      <diagonal style="thin">
        <color auto="1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Protection="0"/>
  </cellStyleXfs>
  <cellXfs count="140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left" vertical="center"/>
    </xf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164" fontId="0" fillId="0" borderId="0" xfId="1" applyFont="1" applyBorder="1"/>
    <xf numFmtId="0" fontId="3" fillId="0" borderId="2" xfId="0" applyFont="1" applyBorder="1"/>
    <xf numFmtId="49" fontId="3" fillId="0" borderId="3" xfId="0" applyNumberFormat="1" applyFont="1" applyBorder="1"/>
    <xf numFmtId="0" fontId="0" fillId="0" borderId="6" xfId="0" applyBorder="1"/>
    <xf numFmtId="164" fontId="3" fillId="0" borderId="3" xfId="1" applyFont="1" applyBorder="1"/>
    <xf numFmtId="164" fontId="0" fillId="0" borderId="7" xfId="1" applyFont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3" fillId="0" borderId="7" xfId="1" applyNumberFormat="1" applyFont="1" applyBorder="1" applyAlignment="1">
      <alignment horizontal="center"/>
    </xf>
    <xf numFmtId="0" fontId="0" fillId="0" borderId="0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164" fontId="0" fillId="0" borderId="0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 shrinkToFit="1"/>
    </xf>
    <xf numFmtId="0" fontId="0" fillId="0" borderId="4" xfId="0" applyBorder="1"/>
    <xf numFmtId="164" fontId="0" fillId="0" borderId="4" xfId="1" applyFont="1" applyBorder="1"/>
    <xf numFmtId="0" fontId="0" fillId="0" borderId="7" xfId="0" applyBorder="1" applyAlignment="1"/>
    <xf numFmtId="164" fontId="3" fillId="0" borderId="7" xfId="1" applyNumberFormat="1" applyFont="1" applyBorder="1" applyAlignment="1">
      <alignment horizontal="center"/>
    </xf>
    <xf numFmtId="0" fontId="0" fillId="0" borderId="8" xfId="0" applyBorder="1"/>
    <xf numFmtId="164" fontId="0" fillId="0" borderId="8" xfId="1" applyFont="1" applyBorder="1"/>
    <xf numFmtId="0" fontId="3" fillId="5" borderId="8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0" borderId="3" xfId="0" applyFont="1" applyBorder="1"/>
    <xf numFmtId="0" fontId="3" fillId="0" borderId="10" xfId="0" applyFont="1" applyBorder="1"/>
    <xf numFmtId="164" fontId="3" fillId="0" borderId="11" xfId="1" applyFont="1" applyBorder="1"/>
    <xf numFmtId="164" fontId="0" fillId="0" borderId="2" xfId="1" applyFont="1" applyBorder="1" applyAlignment="1">
      <alignment horizontal="center" vertical="center"/>
    </xf>
    <xf numFmtId="0" fontId="2" fillId="0" borderId="16" xfId="0" applyFont="1" applyBorder="1"/>
    <xf numFmtId="0" fontId="0" fillId="0" borderId="16" xfId="0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 shrinkToFit="1"/>
    </xf>
    <xf numFmtId="164" fontId="3" fillId="3" borderId="2" xfId="1" applyFont="1" applyFill="1" applyBorder="1"/>
    <xf numFmtId="164" fontId="0" fillId="0" borderId="17" xfId="1" applyFont="1" applyBorder="1"/>
    <xf numFmtId="0" fontId="5" fillId="0" borderId="0" xfId="3" applyFont="1" applyFill="1" applyAlignment="1"/>
    <xf numFmtId="10" fontId="6" fillId="0" borderId="18" xfId="3" applyNumberFormat="1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0" fillId="0" borderId="20" xfId="0" applyBorder="1"/>
    <xf numFmtId="10" fontId="1" fillId="0" borderId="21" xfId="2" applyNumberFormat="1" applyBorder="1"/>
    <xf numFmtId="0" fontId="6" fillId="0" borderId="22" xfId="3" applyFont="1" applyFill="1" applyBorder="1" applyAlignment="1">
      <alignment horizontal="center"/>
    </xf>
    <xf numFmtId="0" fontId="0" fillId="0" borderId="23" xfId="0" applyBorder="1"/>
    <xf numFmtId="10" fontId="1" fillId="0" borderId="24" xfId="2" applyNumberFormat="1" applyBorder="1"/>
    <xf numFmtId="0" fontId="0" fillId="0" borderId="23" xfId="0" applyBorder="1" applyAlignment="1">
      <alignment horizontal="center"/>
    </xf>
    <xf numFmtId="10" fontId="1" fillId="0" borderId="23" xfId="2" applyNumberFormat="1" applyBorder="1"/>
    <xf numFmtId="10" fontId="7" fillId="0" borderId="23" xfId="2" applyNumberFormat="1" applyFont="1" applyBorder="1"/>
    <xf numFmtId="0" fontId="6" fillId="0" borderId="25" xfId="3" applyFont="1" applyFill="1" applyBorder="1" applyAlignment="1">
      <alignment horizontal="center"/>
    </xf>
    <xf numFmtId="0" fontId="0" fillId="0" borderId="26" xfId="0" applyBorder="1"/>
    <xf numFmtId="10" fontId="0" fillId="0" borderId="27" xfId="0" applyNumberFormat="1" applyBorder="1"/>
    <xf numFmtId="0" fontId="5" fillId="0" borderId="28" xfId="3" applyFont="1" applyFill="1" applyBorder="1" applyAlignment="1"/>
    <xf numFmtId="0" fontId="8" fillId="0" borderId="29" xfId="3" applyFont="1" applyFill="1" applyBorder="1" applyAlignment="1"/>
    <xf numFmtId="10" fontId="5" fillId="0" borderId="30" xfId="3" applyNumberFormat="1" applyFont="1" applyFill="1" applyBorder="1" applyAlignment="1">
      <alignment horizontal="center"/>
    </xf>
    <xf numFmtId="0" fontId="5" fillId="0" borderId="22" xfId="3" applyFont="1" applyFill="1" applyBorder="1" applyAlignment="1"/>
    <xf numFmtId="0" fontId="8" fillId="0" borderId="31" xfId="3" applyFont="1" applyFill="1" applyBorder="1" applyAlignment="1"/>
    <xf numFmtId="10" fontId="5" fillId="0" borderId="24" xfId="3" applyNumberFormat="1" applyFont="1" applyFill="1" applyBorder="1" applyAlignment="1">
      <alignment horizontal="center"/>
    </xf>
    <xf numFmtId="0" fontId="5" fillId="0" borderId="25" xfId="3" applyFont="1" applyFill="1" applyBorder="1" applyAlignment="1"/>
    <xf numFmtId="0" fontId="8" fillId="0" borderId="32" xfId="3" applyFont="1" applyFill="1" applyBorder="1" applyAlignment="1">
      <alignment horizontal="left" vertical="center" wrapText="1" shrinkToFit="1"/>
    </xf>
    <xf numFmtId="10" fontId="5" fillId="0" borderId="27" xfId="3" applyNumberFormat="1" applyFont="1" applyFill="1" applyBorder="1" applyAlignment="1">
      <alignment horizontal="center"/>
    </xf>
    <xf numFmtId="0" fontId="5" fillId="0" borderId="19" xfId="3" applyFont="1" applyFill="1" applyBorder="1" applyAlignment="1"/>
    <xf numFmtId="10" fontId="5" fillId="0" borderId="21" xfId="3" applyNumberFormat="1" applyFont="1" applyFill="1" applyBorder="1" applyAlignment="1">
      <alignment horizontal="center"/>
    </xf>
    <xf numFmtId="0" fontId="5" fillId="0" borderId="33" xfId="3" applyFont="1" applyFill="1" applyBorder="1" applyAlignment="1"/>
    <xf numFmtId="10" fontId="5" fillId="0" borderId="20" xfId="3" applyNumberFormat="1" applyFont="1" applyFill="1" applyBorder="1" applyAlignment="1">
      <alignment horizontal="center"/>
    </xf>
    <xf numFmtId="10" fontId="6" fillId="0" borderId="18" xfId="3" applyNumberFormat="1" applyFont="1" applyFill="1" applyBorder="1" applyAlignment="1"/>
    <xf numFmtId="0" fontId="9" fillId="0" borderId="0" xfId="3" applyFont="1" applyFill="1" applyAlignment="1"/>
    <xf numFmtId="164" fontId="0" fillId="0" borderId="6" xfId="1" applyFont="1" applyBorder="1"/>
    <xf numFmtId="0" fontId="0" fillId="0" borderId="4" xfId="0" applyBorder="1" applyAlignment="1">
      <alignment horizontal="left"/>
    </xf>
    <xf numFmtId="0" fontId="0" fillId="0" borderId="35" xfId="0" applyBorder="1"/>
    <xf numFmtId="10" fontId="0" fillId="0" borderId="0" xfId="0" applyNumberFormat="1" applyBorder="1"/>
    <xf numFmtId="10" fontId="0" fillId="0" borderId="0" xfId="2" applyNumberFormat="1" applyFont="1" applyBorder="1"/>
    <xf numFmtId="10" fontId="0" fillId="0" borderId="2" xfId="2" applyNumberFormat="1" applyFont="1" applyBorder="1" applyAlignment="1">
      <alignment horizontal="center" vertical="center"/>
    </xf>
    <xf numFmtId="10" fontId="0" fillId="0" borderId="3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0" fontId="0" fillId="0" borderId="2" xfId="2" applyNumberFormat="1" applyFont="1" applyBorder="1"/>
    <xf numFmtId="164" fontId="0" fillId="0" borderId="16" xfId="1" applyFont="1" applyBorder="1"/>
    <xf numFmtId="0" fontId="0" fillId="0" borderId="6" xfId="0" applyBorder="1" applyAlignment="1">
      <alignment horizontal="left" vertical="center" wrapText="1" shrinkToFit="1"/>
    </xf>
    <xf numFmtId="0" fontId="0" fillId="0" borderId="0" xfId="0" applyFont="1" applyBorder="1" applyAlignment="1"/>
    <xf numFmtId="10" fontId="0" fillId="0" borderId="3" xfId="0" applyNumberFormat="1" applyBorder="1"/>
    <xf numFmtId="164" fontId="11" fillId="0" borderId="16" xfId="1" applyFont="1" applyBorder="1"/>
    <xf numFmtId="0" fontId="12" fillId="4" borderId="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164" fontId="0" fillId="0" borderId="16" xfId="1" applyNumberFormat="1" applyFont="1" applyBorder="1"/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4" borderId="0" xfId="0" applyFont="1" applyFill="1"/>
    <xf numFmtId="0" fontId="13" fillId="0" borderId="7" xfId="0" applyFont="1" applyBorder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164" fontId="0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0" fontId="13" fillId="0" borderId="0" xfId="0" applyNumberFormat="1" applyFont="1" applyBorder="1"/>
    <xf numFmtId="3" fontId="3" fillId="0" borderId="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wrapText="1" shrinkToFit="1"/>
    </xf>
    <xf numFmtId="0" fontId="0" fillId="0" borderId="7" xfId="0" applyBorder="1" applyAlignment="1">
      <alignment horizontal="left" wrapText="1" shrinkToFit="1"/>
    </xf>
    <xf numFmtId="0" fontId="3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/>
    </xf>
    <xf numFmtId="0" fontId="6" fillId="0" borderId="18" xfId="3" applyFont="1" applyFill="1" applyBorder="1" applyAlignment="1">
      <alignment horizontal="center"/>
    </xf>
    <xf numFmtId="0" fontId="6" fillId="0" borderId="18" xfId="3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Normal 2" xfId="3" xr:uid="{00000000-0005-0000-0000-000002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showGridLines="0" topLeftCell="A21" zoomScale="85" zoomScaleNormal="85" workbookViewId="0">
      <selection activeCell="C66" sqref="C66"/>
    </sheetView>
  </sheetViews>
  <sheetFormatPr defaultRowHeight="15"/>
  <cols>
    <col min="1" max="1" width="61.85546875" customWidth="1"/>
    <col min="2" max="2" width="26.42578125" customWidth="1"/>
    <col min="3" max="3" width="17.5703125" customWidth="1"/>
  </cols>
  <sheetData>
    <row r="1" spans="1:3" ht="15.75" thickBot="1">
      <c r="A1" s="117" t="s">
        <v>0</v>
      </c>
      <c r="B1" s="117"/>
      <c r="C1" s="117"/>
    </row>
    <row r="2" spans="1:3" ht="15.75" thickBot="1">
      <c r="A2" s="117" t="s">
        <v>105</v>
      </c>
      <c r="B2" s="117"/>
      <c r="C2" s="117"/>
    </row>
    <row r="3" spans="1:3">
      <c r="A3" s="1" t="s">
        <v>5</v>
      </c>
    </row>
    <row r="4" spans="1:3">
      <c r="A4" s="45" t="s">
        <v>6</v>
      </c>
      <c r="B4" s="46"/>
      <c r="C4" s="46"/>
    </row>
    <row r="5" spans="1:3" ht="15.75" thickBot="1">
      <c r="A5" s="4"/>
      <c r="B5" s="4"/>
      <c r="C5" s="4"/>
    </row>
    <row r="6" spans="1:3" ht="30.75" thickBot="1">
      <c r="A6" s="47" t="s">
        <v>52</v>
      </c>
      <c r="B6" s="48" t="s">
        <v>7</v>
      </c>
      <c r="C6" s="49">
        <v>0</v>
      </c>
    </row>
    <row r="7" spans="1:3" s="3" customFormat="1" ht="15" customHeight="1">
      <c r="A7" s="120" t="s">
        <v>29</v>
      </c>
      <c r="B7" s="120"/>
      <c r="C7" s="9" t="s">
        <v>30</v>
      </c>
    </row>
    <row r="8" spans="1:3" s="3" customFormat="1" ht="15" customHeight="1" thickBot="1">
      <c r="A8" s="121"/>
      <c r="B8" s="121"/>
      <c r="C8" s="44">
        <f>SUM(C9:C10)</f>
        <v>0</v>
      </c>
    </row>
    <row r="9" spans="1:3" s="3" customFormat="1" ht="15" customHeight="1">
      <c r="A9" s="29" t="s">
        <v>31</v>
      </c>
      <c r="B9" s="8"/>
      <c r="C9" s="104">
        <f>((C6*80%)/60)</f>
        <v>0</v>
      </c>
    </row>
    <row r="10" spans="1:3" ht="15.75" thickBot="1">
      <c r="A10" s="30" t="s">
        <v>32</v>
      </c>
      <c r="B10" s="4"/>
      <c r="C10" s="5">
        <v>0</v>
      </c>
    </row>
    <row r="11" spans="1:3">
      <c r="A11" s="120" t="s">
        <v>33</v>
      </c>
      <c r="B11" s="120"/>
      <c r="C11" s="14" t="s">
        <v>40</v>
      </c>
    </row>
    <row r="12" spans="1:3" ht="15.75" thickBot="1">
      <c r="A12" s="121"/>
      <c r="B12" s="121"/>
      <c r="C12" s="50">
        <f>SUM(C13:C18)</f>
        <v>0</v>
      </c>
    </row>
    <row r="13" spans="1:3">
      <c r="A13" s="32" t="s">
        <v>34</v>
      </c>
      <c r="B13" s="33"/>
      <c r="C13" s="34">
        <v>0</v>
      </c>
    </row>
    <row r="14" spans="1:3">
      <c r="A14" s="26" t="s">
        <v>35</v>
      </c>
      <c r="B14" s="12"/>
      <c r="C14" s="14">
        <v>0</v>
      </c>
    </row>
    <row r="15" spans="1:3">
      <c r="A15" s="26" t="s">
        <v>36</v>
      </c>
      <c r="B15" s="12"/>
      <c r="C15" s="14">
        <v>0</v>
      </c>
    </row>
    <row r="16" spans="1:3">
      <c r="A16" s="26" t="s">
        <v>37</v>
      </c>
      <c r="B16" s="12"/>
      <c r="C16" s="14">
        <v>0</v>
      </c>
    </row>
    <row r="17" spans="1:3">
      <c r="A17" s="26" t="s">
        <v>38</v>
      </c>
      <c r="B17" s="12"/>
      <c r="C17" s="14">
        <v>0</v>
      </c>
    </row>
    <row r="18" spans="1:3" ht="15.75" thickBot="1">
      <c r="A18" s="27" t="s">
        <v>39</v>
      </c>
      <c r="B18" s="4"/>
      <c r="C18" s="5">
        <v>0</v>
      </c>
    </row>
    <row r="19" spans="1:3" ht="15.75" thickBot="1">
      <c r="A19" s="42" t="s">
        <v>1</v>
      </c>
      <c r="B19" s="41"/>
      <c r="C19" s="43">
        <f>SUM(C8,C12)</f>
        <v>0</v>
      </c>
    </row>
    <row r="20" spans="1:3" ht="8.25" customHeight="1"/>
    <row r="21" spans="1:3">
      <c r="A21" s="10" t="s">
        <v>2</v>
      </c>
      <c r="B21" s="10"/>
      <c r="C21" s="10"/>
    </row>
    <row r="22" spans="1:3">
      <c r="A22" s="11" t="s">
        <v>8</v>
      </c>
      <c r="C22" s="2">
        <v>0</v>
      </c>
    </row>
    <row r="23" spans="1:3" ht="27" customHeight="1">
      <c r="A23" s="124" t="s">
        <v>87</v>
      </c>
      <c r="B23" s="124"/>
      <c r="C23" s="97">
        <f>((B25*(B24*60)/60)*(1.5))</f>
        <v>0</v>
      </c>
    </row>
    <row r="24" spans="1:3">
      <c r="A24" s="12" t="s">
        <v>88</v>
      </c>
      <c r="B24" s="9"/>
      <c r="C24" s="112"/>
    </row>
    <row r="25" spans="1:3">
      <c r="A25" s="17" t="s">
        <v>89</v>
      </c>
      <c r="B25" s="80">
        <v>0</v>
      </c>
      <c r="C25" s="113"/>
    </row>
    <row r="26" spans="1:3" ht="27.75" customHeight="1">
      <c r="A26" s="115" t="s">
        <v>90</v>
      </c>
      <c r="B26" s="115"/>
      <c r="C26" s="97">
        <f>((B28*(B27*60)/60)*(2))</f>
        <v>0</v>
      </c>
    </row>
    <row r="27" spans="1:3" ht="30">
      <c r="A27" s="26" t="s">
        <v>91</v>
      </c>
      <c r="B27" s="9"/>
      <c r="C27" s="112"/>
    </row>
    <row r="28" spans="1:3" ht="30">
      <c r="A28" s="91" t="s">
        <v>92</v>
      </c>
      <c r="B28" s="80">
        <f>0</f>
        <v>0</v>
      </c>
      <c r="C28" s="113"/>
    </row>
    <row r="29" spans="1:3">
      <c r="A29" s="114" t="s">
        <v>93</v>
      </c>
      <c r="B29" s="114"/>
      <c r="C29" s="90">
        <f>B30*B31</f>
        <v>0</v>
      </c>
    </row>
    <row r="30" spans="1:3">
      <c r="A30" s="12" t="s">
        <v>94</v>
      </c>
      <c r="B30" s="9"/>
      <c r="C30" s="112"/>
    </row>
    <row r="31" spans="1:3">
      <c r="A31" s="17" t="s">
        <v>95</v>
      </c>
      <c r="B31" s="80">
        <v>0</v>
      </c>
      <c r="C31" s="113"/>
    </row>
    <row r="32" spans="1:3">
      <c r="A32" s="114" t="s">
        <v>96</v>
      </c>
      <c r="B32" s="114"/>
      <c r="C32" s="90">
        <f>B33*B34</f>
        <v>0</v>
      </c>
    </row>
    <row r="33" spans="1:3">
      <c r="A33" s="92" t="s">
        <v>97</v>
      </c>
      <c r="B33" s="9"/>
      <c r="C33" s="112"/>
    </row>
    <row r="34" spans="1:3">
      <c r="A34" s="17" t="s">
        <v>98</v>
      </c>
      <c r="B34" s="80">
        <v>0</v>
      </c>
      <c r="C34" s="113"/>
    </row>
    <row r="35" spans="1:3">
      <c r="A35" s="11" t="s">
        <v>99</v>
      </c>
      <c r="B35" s="20">
        <v>0</v>
      </c>
      <c r="C35" s="2">
        <f>(C22+C23+C26+C29+C32)*B35</f>
        <v>0</v>
      </c>
    </row>
    <row r="36" spans="1:3">
      <c r="A36" s="108" t="s">
        <v>100</v>
      </c>
      <c r="B36" s="110" t="s">
        <v>53</v>
      </c>
      <c r="C36" s="94" t="s">
        <v>103</v>
      </c>
    </row>
    <row r="37" spans="1:3" ht="18" customHeight="1">
      <c r="A37" s="109"/>
      <c r="B37" s="111"/>
      <c r="C37" s="14">
        <f>SUM(C38:C40)</f>
        <v>0</v>
      </c>
    </row>
    <row r="38" spans="1:3">
      <c r="A38" s="95" t="s">
        <v>106</v>
      </c>
      <c r="B38" s="14">
        <v>0</v>
      </c>
      <c r="C38" s="14">
        <f>ROUND((B38*44-(C22*6%)),2)</f>
        <v>0</v>
      </c>
    </row>
    <row r="39" spans="1:3">
      <c r="A39" s="95" t="s">
        <v>101</v>
      </c>
      <c r="B39" s="14">
        <v>0</v>
      </c>
      <c r="C39" s="14">
        <f>ROUND((B39*22*0.9),2)</f>
        <v>0</v>
      </c>
    </row>
    <row r="40" spans="1:3">
      <c r="A40" s="96" t="s">
        <v>102</v>
      </c>
      <c r="B40" s="80">
        <v>0</v>
      </c>
      <c r="C40" s="80">
        <v>0</v>
      </c>
    </row>
    <row r="41" spans="1:3">
      <c r="A41" s="114" t="s">
        <v>49</v>
      </c>
      <c r="B41" s="114"/>
      <c r="C41" s="90">
        <f>B42*B43/12</f>
        <v>0</v>
      </c>
    </row>
    <row r="42" spans="1:3">
      <c r="A42" s="12" t="s">
        <v>50</v>
      </c>
      <c r="B42" s="9"/>
      <c r="C42" s="112"/>
    </row>
    <row r="43" spans="1:3">
      <c r="A43" s="17" t="s">
        <v>51</v>
      </c>
      <c r="B43" s="80">
        <v>0</v>
      </c>
      <c r="C43" s="113"/>
    </row>
    <row r="44" spans="1:3" ht="9.75" customHeight="1" thickBot="1">
      <c r="A44" s="4"/>
      <c r="B44" s="4"/>
      <c r="C44" s="24"/>
    </row>
    <row r="45" spans="1:3" ht="15.75" thickBot="1">
      <c r="A45" s="118" t="s">
        <v>3</v>
      </c>
      <c r="B45" s="118"/>
      <c r="C45" s="7">
        <f>SUM(C22:C35,C37,C23,C26,C29,C32,C41)</f>
        <v>0</v>
      </c>
    </row>
    <row r="46" spans="1:3" ht="5.25" customHeight="1" thickBot="1">
      <c r="A46" s="13"/>
      <c r="B46" s="13"/>
      <c r="C46" s="14"/>
    </row>
    <row r="47" spans="1:3" ht="15.75" thickBot="1">
      <c r="A47" s="119" t="s">
        <v>4</v>
      </c>
      <c r="B47" s="119"/>
      <c r="C47" s="7">
        <f>C45+C19</f>
        <v>0</v>
      </c>
    </row>
    <row r="48" spans="1:3" ht="5.25" customHeight="1" thickBot="1">
      <c r="A48" s="25"/>
      <c r="B48" s="25"/>
      <c r="C48" s="7"/>
    </row>
    <row r="49" spans="1:3" ht="15.75" thickBot="1">
      <c r="A49" s="42" t="s">
        <v>71</v>
      </c>
      <c r="B49" s="86">
        <v>0</v>
      </c>
      <c r="C49" s="7">
        <f>C47*B49</f>
        <v>0</v>
      </c>
    </row>
    <row r="50" spans="1:3" ht="6" customHeight="1" thickBot="1">
      <c r="A50" s="41"/>
      <c r="B50" s="86"/>
      <c r="C50" s="7"/>
    </row>
    <row r="51" spans="1:3" ht="15.75" thickBot="1">
      <c r="A51" s="15" t="s">
        <v>72</v>
      </c>
      <c r="B51" s="85">
        <v>0</v>
      </c>
      <c r="C51" s="5">
        <f>C47*B51</f>
        <v>0</v>
      </c>
    </row>
    <row r="52" spans="1:3" ht="6" customHeight="1" thickBot="1">
      <c r="A52" s="42"/>
      <c r="B52" s="86"/>
      <c r="C52" s="7"/>
    </row>
    <row r="53" spans="1:3" ht="15.75" thickBot="1">
      <c r="A53" s="41" t="s">
        <v>73</v>
      </c>
      <c r="B53" s="86"/>
      <c r="C53" s="7">
        <f>SUM(C47,C49,C51)</f>
        <v>0</v>
      </c>
    </row>
    <row r="54" spans="1:3" ht="6.75" customHeight="1" thickBot="1">
      <c r="A54" s="25"/>
      <c r="B54" s="25"/>
      <c r="C54" s="25"/>
    </row>
    <row r="55" spans="1:3">
      <c r="A55" s="125" t="s">
        <v>74</v>
      </c>
      <c r="B55" s="125"/>
      <c r="C55" s="125"/>
    </row>
    <row r="56" spans="1:3">
      <c r="A56" s="87" t="s">
        <v>110</v>
      </c>
      <c r="B56" s="83">
        <v>0</v>
      </c>
      <c r="C56" s="2">
        <f>C62*B56</f>
        <v>0</v>
      </c>
    </row>
    <row r="57" spans="1:3">
      <c r="A57" s="87" t="s">
        <v>69</v>
      </c>
      <c r="B57" s="84">
        <v>0</v>
      </c>
      <c r="C57" s="2">
        <f>C62*B57</f>
        <v>0</v>
      </c>
    </row>
    <row r="58" spans="1:3" ht="15.75" thickBot="1">
      <c r="A58" s="88" t="s">
        <v>70</v>
      </c>
      <c r="B58" s="89">
        <v>0</v>
      </c>
      <c r="C58" s="5">
        <f>C62*B58</f>
        <v>0</v>
      </c>
    </row>
    <row r="59" spans="1:3" ht="6.75" customHeight="1" thickBot="1"/>
    <row r="60" spans="1:3" ht="15.75" thickBot="1">
      <c r="A60" s="16" t="s">
        <v>80</v>
      </c>
      <c r="B60" s="93">
        <f>SUM(B56:B58)</f>
        <v>0</v>
      </c>
      <c r="C60" s="7">
        <f>SUM(C56:C59)</f>
        <v>0</v>
      </c>
    </row>
    <row r="61" spans="1:3" ht="6.75" customHeight="1" thickBot="1">
      <c r="A61" s="16"/>
      <c r="B61" s="6"/>
      <c r="C61" s="33"/>
    </row>
    <row r="62" spans="1:3" ht="15.75" thickBot="1">
      <c r="A62" s="118" t="s">
        <v>114</v>
      </c>
      <c r="B62" s="118"/>
      <c r="C62" s="7">
        <f>SUM(C53)/(1-B56-B57-B58)</f>
        <v>0</v>
      </c>
    </row>
    <row r="63" spans="1:3" ht="7.5" customHeight="1">
      <c r="A63" s="105"/>
      <c r="B63" s="105"/>
      <c r="C63" s="12"/>
    </row>
    <row r="64" spans="1:3">
      <c r="A64" s="122" t="s">
        <v>109</v>
      </c>
      <c r="B64" s="122"/>
      <c r="C64" s="19">
        <f>C62*24</f>
        <v>0</v>
      </c>
    </row>
    <row r="65" spans="1:3" ht="6.75" customHeight="1">
      <c r="A65" s="123"/>
      <c r="B65" s="123"/>
      <c r="C65" s="123"/>
    </row>
    <row r="66" spans="1:3" ht="29.25" customHeight="1">
      <c r="A66" s="116" t="s">
        <v>111</v>
      </c>
      <c r="B66" s="116"/>
      <c r="C66" s="19">
        <v>0</v>
      </c>
    </row>
  </sheetData>
  <mergeCells count="23">
    <mergeCell ref="A66:B66"/>
    <mergeCell ref="A1:C1"/>
    <mergeCell ref="A2:C2"/>
    <mergeCell ref="C42:C43"/>
    <mergeCell ref="A45:B45"/>
    <mergeCell ref="A47:B47"/>
    <mergeCell ref="A29:B29"/>
    <mergeCell ref="C30:C31"/>
    <mergeCell ref="A41:B41"/>
    <mergeCell ref="A7:B8"/>
    <mergeCell ref="A11:B12"/>
    <mergeCell ref="A62:B62"/>
    <mergeCell ref="A64:B64"/>
    <mergeCell ref="A65:C65"/>
    <mergeCell ref="A23:B23"/>
    <mergeCell ref="A55:C55"/>
    <mergeCell ref="A36:A37"/>
    <mergeCell ref="B36:B37"/>
    <mergeCell ref="C24:C25"/>
    <mergeCell ref="C33:C34"/>
    <mergeCell ref="A32:B32"/>
    <mergeCell ref="A26:B26"/>
    <mergeCell ref="C27:C28"/>
  </mergeCells>
  <pageMargins left="0.511811024" right="0.511811024" top="0.78740157499999996" bottom="0.78740157499999996" header="0.31496062000000002" footer="0.31496062000000002"/>
  <pageSetup paperSize="9" scale="8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showGridLines="0" topLeftCell="A30" workbookViewId="0">
      <selection activeCell="A51" sqref="A51:XFD1048576"/>
    </sheetView>
  </sheetViews>
  <sheetFormatPr defaultRowHeight="15"/>
  <cols>
    <col min="1" max="1" width="61.85546875" customWidth="1"/>
    <col min="2" max="2" width="26.42578125" customWidth="1"/>
    <col min="3" max="3" width="17.5703125" customWidth="1"/>
  </cols>
  <sheetData>
    <row r="1" spans="1:3" ht="15.75" thickBot="1">
      <c r="A1" s="117" t="s">
        <v>0</v>
      </c>
      <c r="B1" s="117"/>
      <c r="C1" s="117"/>
    </row>
    <row r="2" spans="1:3" ht="15.75" thickBot="1">
      <c r="A2" s="117" t="s">
        <v>83</v>
      </c>
      <c r="B2" s="117"/>
      <c r="C2" s="117"/>
    </row>
    <row r="3" spans="1:3" ht="8.25" customHeight="1"/>
    <row r="4" spans="1:3">
      <c r="A4" s="10" t="s">
        <v>2</v>
      </c>
      <c r="B4" s="10"/>
      <c r="C4" s="10"/>
    </row>
    <row r="5" spans="1:3">
      <c r="A5" s="11" t="s">
        <v>8</v>
      </c>
      <c r="C5" s="2"/>
    </row>
    <row r="6" spans="1:3" ht="31.5" customHeight="1">
      <c r="A6" s="124" t="s">
        <v>87</v>
      </c>
      <c r="B6" s="124"/>
      <c r="C6" s="97">
        <f>B7*B8</f>
        <v>0</v>
      </c>
    </row>
    <row r="7" spans="1:3">
      <c r="A7" s="12" t="s">
        <v>88</v>
      </c>
      <c r="B7" s="100">
        <v>0</v>
      </c>
      <c r="C7" s="112"/>
    </row>
    <row r="8" spans="1:3">
      <c r="A8" s="17" t="s">
        <v>89</v>
      </c>
      <c r="B8" s="80">
        <v>0</v>
      </c>
      <c r="C8" s="113"/>
    </row>
    <row r="9" spans="1:3" ht="34.5" customHeight="1">
      <c r="A9" s="115" t="s">
        <v>90</v>
      </c>
      <c r="B9" s="115"/>
      <c r="C9" s="90">
        <f>B10*B11</f>
        <v>0</v>
      </c>
    </row>
    <row r="10" spans="1:3" ht="30">
      <c r="A10" s="26" t="s">
        <v>91</v>
      </c>
      <c r="B10" s="100">
        <v>0</v>
      </c>
      <c r="C10" s="112"/>
    </row>
    <row r="11" spans="1:3" ht="30">
      <c r="A11" s="91" t="s">
        <v>92</v>
      </c>
      <c r="B11" s="80">
        <v>0</v>
      </c>
      <c r="C11" s="113"/>
    </row>
    <row r="12" spans="1:3" ht="20.25" customHeight="1">
      <c r="A12" s="114" t="s">
        <v>93</v>
      </c>
      <c r="B12" s="114"/>
      <c r="C12" s="90">
        <f>B13*B14</f>
        <v>0</v>
      </c>
    </row>
    <row r="13" spans="1:3">
      <c r="A13" s="12" t="s">
        <v>94</v>
      </c>
      <c r="B13" s="100">
        <v>0</v>
      </c>
      <c r="C13" s="112"/>
    </row>
    <row r="14" spans="1:3">
      <c r="A14" s="17" t="s">
        <v>95</v>
      </c>
      <c r="B14" s="80">
        <v>0</v>
      </c>
      <c r="C14" s="113"/>
    </row>
    <row r="15" spans="1:3" ht="22.5" customHeight="1">
      <c r="A15" s="114" t="s">
        <v>96</v>
      </c>
      <c r="B15" s="114"/>
      <c r="C15" s="90">
        <f>B16*B17</f>
        <v>0</v>
      </c>
    </row>
    <row r="16" spans="1:3">
      <c r="A16" s="92" t="s">
        <v>97</v>
      </c>
      <c r="B16" s="100">
        <v>0</v>
      </c>
      <c r="C16" s="112"/>
    </row>
    <row r="17" spans="1:4">
      <c r="A17" s="17" t="s">
        <v>98</v>
      </c>
      <c r="B17" s="80">
        <v>0</v>
      </c>
      <c r="C17" s="113"/>
    </row>
    <row r="18" spans="1:4">
      <c r="A18" s="11" t="s">
        <v>99</v>
      </c>
      <c r="B18" s="20">
        <v>0</v>
      </c>
      <c r="C18" s="2">
        <f>(C5+C6+C9+C12+C15)*B18</f>
        <v>0</v>
      </c>
    </row>
    <row r="19" spans="1:4">
      <c r="A19" s="108" t="s">
        <v>100</v>
      </c>
      <c r="B19" s="110" t="s">
        <v>53</v>
      </c>
      <c r="C19" s="94" t="s">
        <v>103</v>
      </c>
    </row>
    <row r="20" spans="1:4" ht="15" customHeight="1">
      <c r="A20" s="109"/>
      <c r="B20" s="111"/>
      <c r="C20" s="14">
        <f>SUM(C21:C23)</f>
        <v>0</v>
      </c>
    </row>
    <row r="21" spans="1:4">
      <c r="A21" s="95" t="s">
        <v>106</v>
      </c>
      <c r="B21" s="14">
        <v>0</v>
      </c>
      <c r="C21" s="14">
        <f>ROUND((B21*44-(C5*6%)),2)</f>
        <v>0</v>
      </c>
    </row>
    <row r="22" spans="1:4">
      <c r="A22" s="95" t="s">
        <v>101</v>
      </c>
      <c r="B22" s="14">
        <v>0</v>
      </c>
      <c r="C22" s="14">
        <f>ROUND((B22*22*0.9),2)</f>
        <v>0</v>
      </c>
    </row>
    <row r="23" spans="1:4">
      <c r="A23" s="96" t="s">
        <v>102</v>
      </c>
      <c r="B23" s="80">
        <v>0</v>
      </c>
      <c r="C23" s="80">
        <v>0</v>
      </c>
    </row>
    <row r="24" spans="1:4">
      <c r="A24" s="114" t="s">
        <v>49</v>
      </c>
      <c r="B24" s="114"/>
      <c r="C24" s="90">
        <f>B25*B26/12</f>
        <v>0</v>
      </c>
    </row>
    <row r="25" spans="1:4">
      <c r="A25" s="12" t="s">
        <v>50</v>
      </c>
      <c r="B25" s="100"/>
      <c r="C25" s="112"/>
    </row>
    <row r="26" spans="1:4">
      <c r="A26" s="17" t="s">
        <v>51</v>
      </c>
      <c r="B26" s="80">
        <v>0</v>
      </c>
      <c r="C26" s="113"/>
    </row>
    <row r="27" spans="1:4" ht="9.75" customHeight="1" thickBot="1">
      <c r="A27" s="4"/>
      <c r="B27" s="4"/>
      <c r="C27" s="24"/>
    </row>
    <row r="28" spans="1:4" ht="15.75" thickBot="1">
      <c r="A28" s="118" t="s">
        <v>3</v>
      </c>
      <c r="B28" s="118"/>
      <c r="C28" s="7">
        <f>SUM(C5,C18,C20,C6,C9,C12,C15,C24)</f>
        <v>0</v>
      </c>
    </row>
    <row r="29" spans="1:4" ht="8.25" customHeight="1" thickBot="1">
      <c r="A29" s="13"/>
      <c r="B29" s="13"/>
      <c r="C29" s="14"/>
    </row>
    <row r="30" spans="1:4" ht="15.75" thickBot="1">
      <c r="A30" s="119" t="s">
        <v>104</v>
      </c>
      <c r="B30" s="119"/>
      <c r="C30" s="7">
        <f>C28</f>
        <v>0</v>
      </c>
      <c r="D30" s="12"/>
    </row>
    <row r="31" spans="1:4" ht="6" customHeight="1" thickBot="1">
      <c r="A31" s="98"/>
      <c r="B31" s="98"/>
      <c r="C31" s="7"/>
    </row>
    <row r="32" spans="1:4" ht="15.75" thickBot="1">
      <c r="A32" s="42" t="s">
        <v>71</v>
      </c>
      <c r="B32" s="86">
        <v>0</v>
      </c>
      <c r="C32" s="7">
        <f>C30*B32</f>
        <v>0</v>
      </c>
    </row>
    <row r="33" spans="1:4" ht="6" customHeight="1" thickBot="1">
      <c r="A33" s="41"/>
      <c r="B33" s="86"/>
      <c r="C33" s="7"/>
      <c r="D33" s="12"/>
    </row>
    <row r="34" spans="1:4" ht="15.75" thickBot="1">
      <c r="A34" s="15" t="s">
        <v>72</v>
      </c>
      <c r="B34" s="85">
        <v>0</v>
      </c>
      <c r="C34" s="5">
        <f>C30*B34</f>
        <v>0</v>
      </c>
      <c r="D34" s="12"/>
    </row>
    <row r="35" spans="1:4" ht="6.75" customHeight="1" thickBot="1">
      <c r="A35" s="42"/>
      <c r="B35" s="86"/>
      <c r="C35" s="7"/>
    </row>
    <row r="36" spans="1:4" ht="15.75" thickBot="1">
      <c r="A36" s="41" t="s">
        <v>73</v>
      </c>
      <c r="B36" s="86"/>
      <c r="C36" s="7">
        <f>SUM(C30,C32,C34)</f>
        <v>0</v>
      </c>
    </row>
    <row r="37" spans="1:4" ht="15.75" thickBot="1">
      <c r="A37" s="98"/>
      <c r="B37" s="98"/>
      <c r="C37" s="98"/>
    </row>
    <row r="38" spans="1:4">
      <c r="A38" s="125" t="s">
        <v>74</v>
      </c>
      <c r="B38" s="125"/>
      <c r="C38" s="125"/>
    </row>
    <row r="39" spans="1:4">
      <c r="A39" s="87" t="s">
        <v>110</v>
      </c>
      <c r="B39" s="83">
        <v>0</v>
      </c>
      <c r="C39" s="2">
        <f>C45*B39</f>
        <v>0</v>
      </c>
    </row>
    <row r="40" spans="1:4" ht="16.5" customHeight="1">
      <c r="A40" s="87" t="s">
        <v>69</v>
      </c>
      <c r="B40" s="84">
        <v>0</v>
      </c>
      <c r="C40" s="2">
        <f>C45*B40</f>
        <v>0</v>
      </c>
    </row>
    <row r="41" spans="1:4" ht="15.75" thickBot="1">
      <c r="A41" s="88" t="s">
        <v>70</v>
      </c>
      <c r="B41" s="89">
        <v>0</v>
      </c>
      <c r="C41" s="5">
        <f>C45*B41</f>
        <v>0</v>
      </c>
    </row>
    <row r="42" spans="1:4" ht="6.75" customHeight="1" thickBot="1"/>
    <row r="43" spans="1:4" ht="15.75" thickBot="1">
      <c r="A43" s="16" t="s">
        <v>80</v>
      </c>
      <c r="B43" s="93">
        <f>SUM(B39:B41)</f>
        <v>0</v>
      </c>
      <c r="C43" s="7">
        <f>SUM(C39:C42)</f>
        <v>0</v>
      </c>
    </row>
    <row r="44" spans="1:4" ht="10.5" customHeight="1" thickBot="1">
      <c r="A44" s="16"/>
      <c r="B44" s="6"/>
      <c r="C44" s="6"/>
    </row>
    <row r="45" spans="1:4" ht="15.75" thickBot="1">
      <c r="A45" s="118" t="s">
        <v>115</v>
      </c>
      <c r="B45" s="118"/>
      <c r="C45" s="14">
        <f>SUM(C36)/(1-B39-B40-B41)</f>
        <v>0</v>
      </c>
      <c r="D45" s="101"/>
    </row>
    <row r="46" spans="1:4" ht="6.75" customHeight="1">
      <c r="A46" s="99"/>
      <c r="B46" s="99"/>
      <c r="C46" s="33"/>
      <c r="D46" s="12"/>
    </row>
    <row r="47" spans="1:4">
      <c r="A47" s="122" t="s">
        <v>109</v>
      </c>
      <c r="B47" s="122"/>
      <c r="C47" s="19">
        <f>C45*24</f>
        <v>0</v>
      </c>
      <c r="D47" s="82"/>
    </row>
    <row r="48" spans="1:4" ht="9" customHeight="1">
      <c r="A48" s="123"/>
      <c r="B48" s="123"/>
      <c r="C48" s="123"/>
      <c r="D48" s="12"/>
    </row>
    <row r="49" spans="1:3" ht="36" customHeight="1">
      <c r="A49" s="116" t="s">
        <v>112</v>
      </c>
      <c r="B49" s="116"/>
      <c r="C49" s="19">
        <v>0</v>
      </c>
    </row>
  </sheetData>
  <mergeCells count="21">
    <mergeCell ref="A49:B49"/>
    <mergeCell ref="A1:C1"/>
    <mergeCell ref="A2:C2"/>
    <mergeCell ref="A12:B12"/>
    <mergeCell ref="C13:C14"/>
    <mergeCell ref="A15:B15"/>
    <mergeCell ref="C16:C17"/>
    <mergeCell ref="A6:B6"/>
    <mergeCell ref="C7:C8"/>
    <mergeCell ref="A9:B9"/>
    <mergeCell ref="C10:C11"/>
    <mergeCell ref="A19:A20"/>
    <mergeCell ref="B19:B20"/>
    <mergeCell ref="A30:B30"/>
    <mergeCell ref="A38:C38"/>
    <mergeCell ref="A48:C48"/>
    <mergeCell ref="A24:B24"/>
    <mergeCell ref="C25:C26"/>
    <mergeCell ref="A28:B28"/>
    <mergeCell ref="A45:B45"/>
    <mergeCell ref="A47:B4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showGridLines="0" topLeftCell="A13" workbookViewId="0">
      <selection activeCell="A31" sqref="A31:XFD1048576"/>
    </sheetView>
  </sheetViews>
  <sheetFormatPr defaultRowHeight="15"/>
  <cols>
    <col min="1" max="1" width="9.7109375" customWidth="1"/>
    <col min="2" max="2" width="43.42578125" customWidth="1"/>
    <col min="3" max="7" width="9.7109375" customWidth="1"/>
  </cols>
  <sheetData>
    <row r="1" spans="1:7" ht="15.75" thickBot="1">
      <c r="A1" s="51"/>
      <c r="B1" s="51"/>
      <c r="C1" s="51"/>
      <c r="D1" s="51"/>
      <c r="E1" s="51"/>
      <c r="F1" s="51"/>
      <c r="G1" s="51"/>
    </row>
    <row r="2" spans="1:7" ht="15.75" thickBot="1">
      <c r="A2" s="126" t="s">
        <v>54</v>
      </c>
      <c r="B2" s="126"/>
      <c r="C2" s="126"/>
      <c r="D2" s="126"/>
      <c r="E2" s="126"/>
      <c r="F2" s="126"/>
      <c r="G2" s="51"/>
    </row>
    <row r="3" spans="1:7" ht="15.75" thickBot="1">
      <c r="A3" s="51"/>
      <c r="B3" s="51"/>
      <c r="C3" s="51"/>
      <c r="D3" s="51"/>
      <c r="E3" s="51"/>
      <c r="F3" s="51"/>
      <c r="G3" s="51"/>
    </row>
    <row r="4" spans="1:7" ht="15.75" thickBot="1">
      <c r="A4" s="126" t="s">
        <v>55</v>
      </c>
      <c r="B4" s="126"/>
      <c r="C4" s="126"/>
      <c r="D4" s="126"/>
      <c r="E4" s="126"/>
      <c r="F4" s="126"/>
      <c r="G4" s="51"/>
    </row>
    <row r="5" spans="1:7" ht="15.75" thickBot="1">
      <c r="A5" s="126" t="s">
        <v>56</v>
      </c>
      <c r="B5" s="126"/>
      <c r="C5" s="126"/>
      <c r="D5" s="126"/>
      <c r="E5" s="126"/>
      <c r="F5" s="52">
        <f>SUM(F6:F13)</f>
        <v>0.3680000000000001</v>
      </c>
      <c r="G5" s="51"/>
    </row>
    <row r="6" spans="1:7">
      <c r="A6" s="53">
        <v>1</v>
      </c>
      <c r="B6" s="54" t="s">
        <v>17</v>
      </c>
      <c r="C6" s="54"/>
      <c r="D6" s="54"/>
      <c r="E6" s="54"/>
      <c r="F6" s="55">
        <v>0.2</v>
      </c>
      <c r="G6" s="51"/>
    </row>
    <row r="7" spans="1:7">
      <c r="A7" s="56">
        <v>2</v>
      </c>
      <c r="B7" s="57" t="s">
        <v>18</v>
      </c>
      <c r="C7" s="57"/>
      <c r="D7" s="57"/>
      <c r="E7" s="57"/>
      <c r="F7" s="58">
        <v>1.4999999999999999E-2</v>
      </c>
      <c r="G7" s="51"/>
    </row>
    <row r="8" spans="1:7">
      <c r="A8" s="56">
        <v>3</v>
      </c>
      <c r="B8" s="57" t="s">
        <v>19</v>
      </c>
      <c r="C8" s="57"/>
      <c r="D8" s="57"/>
      <c r="E8" s="57"/>
      <c r="F8" s="58">
        <v>0.01</v>
      </c>
      <c r="G8" s="51"/>
    </row>
    <row r="9" spans="1:7">
      <c r="A9" s="56">
        <v>4</v>
      </c>
      <c r="B9" s="57" t="s">
        <v>20</v>
      </c>
      <c r="C9" s="57"/>
      <c r="D9" s="57"/>
      <c r="E9" s="57"/>
      <c r="F9" s="58">
        <v>2E-3</v>
      </c>
      <c r="G9" s="51"/>
    </row>
    <row r="10" spans="1:7">
      <c r="A10" s="56">
        <v>5</v>
      </c>
      <c r="B10" s="57" t="s">
        <v>21</v>
      </c>
      <c r="C10" s="57"/>
      <c r="D10" s="57"/>
      <c r="E10" s="57"/>
      <c r="F10" s="58">
        <v>2.5000000000000001E-2</v>
      </c>
      <c r="G10" s="51"/>
    </row>
    <row r="11" spans="1:7">
      <c r="A11" s="56">
        <v>6</v>
      </c>
      <c r="B11" s="57" t="s">
        <v>22</v>
      </c>
      <c r="C11" s="57"/>
      <c r="D11" s="57"/>
      <c r="E11" s="57"/>
      <c r="F11" s="58">
        <v>0.08</v>
      </c>
      <c r="G11" s="51"/>
    </row>
    <row r="12" spans="1:7">
      <c r="A12" s="56">
        <v>7</v>
      </c>
      <c r="B12" s="59" t="s">
        <v>23</v>
      </c>
      <c r="C12" s="60">
        <v>0.03</v>
      </c>
      <c r="D12" s="59" t="s">
        <v>24</v>
      </c>
      <c r="E12" s="61">
        <v>0.01</v>
      </c>
      <c r="F12" s="58">
        <f>C12*E12*100</f>
        <v>0.03</v>
      </c>
      <c r="G12" s="51"/>
    </row>
    <row r="13" spans="1:7" ht="15.75" thickBot="1">
      <c r="A13" s="62">
        <v>8</v>
      </c>
      <c r="B13" s="63" t="s">
        <v>25</v>
      </c>
      <c r="C13" s="63"/>
      <c r="D13" s="63"/>
      <c r="E13" s="63"/>
      <c r="F13" s="64">
        <v>6.0000000000000001E-3</v>
      </c>
      <c r="G13" s="51"/>
    </row>
    <row r="14" spans="1:7" ht="15.75" thickBot="1">
      <c r="A14" s="51"/>
      <c r="B14" s="51"/>
      <c r="C14" s="51"/>
      <c r="D14" s="51"/>
      <c r="E14" s="51"/>
      <c r="F14" s="51"/>
      <c r="G14" s="51"/>
    </row>
    <row r="15" spans="1:7" ht="12.75" customHeight="1" thickBot="1">
      <c r="A15" s="126" t="s">
        <v>57</v>
      </c>
      <c r="B15" s="126"/>
      <c r="C15" s="52">
        <f>SUM(C16:C20)</f>
        <v>0.24399999999999999</v>
      </c>
      <c r="D15" s="51"/>
      <c r="E15" s="51"/>
      <c r="F15" s="51"/>
      <c r="G15" s="51"/>
    </row>
    <row r="16" spans="1:7">
      <c r="A16" s="65">
        <v>1</v>
      </c>
      <c r="B16" s="66" t="s">
        <v>58</v>
      </c>
      <c r="C16" s="67">
        <v>0.111</v>
      </c>
      <c r="D16" s="51"/>
      <c r="E16" s="51"/>
      <c r="F16" s="51"/>
      <c r="G16" s="51"/>
    </row>
    <row r="17" spans="1:7">
      <c r="A17" s="68">
        <v>2</v>
      </c>
      <c r="B17" s="69" t="s">
        <v>59</v>
      </c>
      <c r="C17" s="70">
        <v>0.01</v>
      </c>
      <c r="D17" s="51"/>
      <c r="E17" s="51"/>
      <c r="F17" s="51"/>
      <c r="G17" s="51"/>
    </row>
    <row r="18" spans="1:7">
      <c r="A18" s="68">
        <v>3</v>
      </c>
      <c r="B18" s="69" t="s">
        <v>60</v>
      </c>
      <c r="C18" s="70">
        <v>1.95E-2</v>
      </c>
      <c r="D18" s="51"/>
      <c r="E18" s="51"/>
      <c r="F18" s="51"/>
      <c r="G18" s="51"/>
    </row>
    <row r="19" spans="1:7">
      <c r="A19" s="68">
        <v>4</v>
      </c>
      <c r="B19" s="69" t="s">
        <v>61</v>
      </c>
      <c r="C19" s="70">
        <v>8.3299999999999999E-2</v>
      </c>
      <c r="D19" s="51"/>
      <c r="E19" s="51"/>
      <c r="F19" s="51"/>
      <c r="G19" s="51"/>
    </row>
    <row r="20" spans="1:7" ht="26.25" thickBot="1">
      <c r="A20" s="71">
        <v>5</v>
      </c>
      <c r="B20" s="72" t="s">
        <v>62</v>
      </c>
      <c r="C20" s="73">
        <v>2.0199999999999999E-2</v>
      </c>
      <c r="D20" s="51"/>
      <c r="E20" s="51"/>
      <c r="F20" s="51"/>
      <c r="G20" s="51"/>
    </row>
    <row r="21" spans="1:7" ht="15.75" thickBot="1">
      <c r="A21" s="51"/>
      <c r="B21" s="51"/>
      <c r="C21" s="51"/>
      <c r="D21" s="51"/>
      <c r="E21" s="51"/>
      <c r="F21" s="51"/>
      <c r="G21" s="51"/>
    </row>
    <row r="22" spans="1:7" ht="15.75" thickBot="1">
      <c r="A22" s="127" t="s">
        <v>63</v>
      </c>
      <c r="B22" s="127"/>
      <c r="C22" s="52">
        <f>SUM(C23:C24)</f>
        <v>3.5900000000000001E-2</v>
      </c>
      <c r="D22" s="51"/>
      <c r="E22" s="51"/>
      <c r="F22" s="51"/>
      <c r="G22" s="51"/>
    </row>
    <row r="23" spans="1:7">
      <c r="A23" s="74">
        <v>1</v>
      </c>
      <c r="B23" s="66" t="s">
        <v>64</v>
      </c>
      <c r="C23" s="75">
        <v>3.32E-2</v>
      </c>
      <c r="D23" s="51"/>
      <c r="E23" s="51"/>
      <c r="F23" s="51"/>
      <c r="G23" s="51"/>
    </row>
    <row r="24" spans="1:7">
      <c r="A24" s="68">
        <v>2</v>
      </c>
      <c r="B24" s="69" t="s">
        <v>65</v>
      </c>
      <c r="C24" s="70">
        <v>2.7000000000000001E-3</v>
      </c>
      <c r="D24" s="51"/>
      <c r="E24" s="51"/>
      <c r="F24" s="51"/>
      <c r="G24" s="51"/>
    </row>
    <row r="25" spans="1:7" ht="15.75" thickBot="1">
      <c r="A25" s="51"/>
      <c r="B25" s="51"/>
      <c r="C25" s="51"/>
      <c r="D25" s="51"/>
      <c r="E25" s="51"/>
      <c r="F25" s="51"/>
      <c r="G25" s="51"/>
    </row>
    <row r="26" spans="1:7" ht="15.75" thickBot="1">
      <c r="A26" s="126" t="s">
        <v>66</v>
      </c>
      <c r="B26" s="126"/>
      <c r="C26" s="52">
        <f>SUM(C27)</f>
        <v>8.9800000000000005E-2</v>
      </c>
      <c r="D26" s="51"/>
      <c r="E26" s="51"/>
      <c r="F26" s="51"/>
      <c r="G26" s="51"/>
    </row>
    <row r="27" spans="1:7">
      <c r="A27" s="76">
        <v>19</v>
      </c>
      <c r="B27" s="66" t="s">
        <v>67</v>
      </c>
      <c r="C27" s="77">
        <v>8.9800000000000005E-2</v>
      </c>
      <c r="D27" s="51"/>
      <c r="E27" s="51"/>
      <c r="F27" s="51"/>
      <c r="G27" s="51"/>
    </row>
    <row r="28" spans="1:7" ht="15.75" thickBot="1">
      <c r="A28" s="51"/>
      <c r="B28" s="51"/>
      <c r="C28" s="51"/>
      <c r="D28" s="51"/>
      <c r="E28" s="51"/>
      <c r="F28" s="51"/>
      <c r="G28" s="51"/>
    </row>
    <row r="29" spans="1:7" ht="12.75" customHeight="1" thickBot="1">
      <c r="A29" s="126" t="s">
        <v>68</v>
      </c>
      <c r="B29" s="126"/>
      <c r="C29" s="78">
        <f>F5+C15+C22+C26</f>
        <v>0.73770000000000013</v>
      </c>
      <c r="D29" s="51"/>
      <c r="E29" s="51"/>
      <c r="F29" s="51"/>
      <c r="G29" s="51"/>
    </row>
    <row r="30" spans="1:7">
      <c r="A30" s="79"/>
      <c r="B30" s="51"/>
      <c r="C30" s="51"/>
      <c r="D30" s="51"/>
      <c r="E30" s="51"/>
      <c r="F30" s="51"/>
      <c r="G30" s="51"/>
    </row>
  </sheetData>
  <mergeCells count="7">
    <mergeCell ref="A29:B29"/>
    <mergeCell ref="A2:F2"/>
    <mergeCell ref="A4:F4"/>
    <mergeCell ref="A5:E5"/>
    <mergeCell ref="A15:B15"/>
    <mergeCell ref="A22:B22"/>
    <mergeCell ref="A26:B2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"/>
  <sheetViews>
    <sheetView showGridLines="0" topLeftCell="A20" zoomScaleNormal="100" workbookViewId="0">
      <selection activeCell="A40" sqref="A40:XFD1048576"/>
    </sheetView>
  </sheetViews>
  <sheetFormatPr defaultRowHeight="15"/>
  <cols>
    <col min="1" max="1" width="60.42578125" customWidth="1"/>
    <col min="2" max="2" width="17.42578125" customWidth="1"/>
    <col min="3" max="3" width="22.42578125" customWidth="1"/>
  </cols>
  <sheetData>
    <row r="1" spans="1:3" ht="15.75" thickBot="1">
      <c r="A1" s="117" t="s">
        <v>0</v>
      </c>
      <c r="B1" s="117"/>
      <c r="C1" s="117"/>
    </row>
    <row r="2" spans="1:3" ht="15.75" thickBot="1">
      <c r="A2" s="117" t="s">
        <v>82</v>
      </c>
      <c r="B2" s="117"/>
      <c r="C2" s="117"/>
    </row>
    <row r="3" spans="1:3">
      <c r="A3" s="1" t="s">
        <v>5</v>
      </c>
    </row>
    <row r="4" spans="1:3">
      <c r="A4" s="45" t="s">
        <v>6</v>
      </c>
      <c r="B4" s="46"/>
      <c r="C4" s="46"/>
    </row>
    <row r="5" spans="1:3" ht="15.75" thickBot="1">
      <c r="A5" s="4"/>
      <c r="B5" s="4"/>
      <c r="C5" s="4"/>
    </row>
    <row r="6" spans="1:3" ht="15" customHeight="1" thickBot="1">
      <c r="A6" s="47" t="s">
        <v>52</v>
      </c>
      <c r="B6" s="48" t="s">
        <v>7</v>
      </c>
      <c r="C6" s="49">
        <v>0</v>
      </c>
    </row>
    <row r="7" spans="1:3">
      <c r="A7" s="120" t="s">
        <v>29</v>
      </c>
      <c r="B7" s="120"/>
      <c r="C7" s="9" t="s">
        <v>30</v>
      </c>
    </row>
    <row r="8" spans="1:3" ht="15.75" thickBot="1">
      <c r="A8" s="121"/>
      <c r="B8" s="121"/>
      <c r="C8" s="44">
        <f>SUM(C9:C10)</f>
        <v>0</v>
      </c>
    </row>
    <row r="9" spans="1:3" ht="30.75" customHeight="1">
      <c r="A9" s="29" t="s">
        <v>31</v>
      </c>
      <c r="B9" s="8"/>
      <c r="C9" s="31">
        <v>0</v>
      </c>
    </row>
    <row r="10" spans="1:3" ht="32.25" customHeight="1" thickBot="1">
      <c r="A10" s="30" t="s">
        <v>32</v>
      </c>
      <c r="B10" s="4"/>
      <c r="C10" s="5">
        <v>0</v>
      </c>
    </row>
    <row r="11" spans="1:3" ht="22.5" customHeight="1">
      <c r="A11" s="120" t="s">
        <v>33</v>
      </c>
      <c r="B11" s="120"/>
      <c r="C11" s="14" t="s">
        <v>40</v>
      </c>
    </row>
    <row r="12" spans="1:3" ht="15.75" thickBot="1">
      <c r="A12" s="121"/>
      <c r="B12" s="121"/>
      <c r="C12" s="50">
        <f>SUM(C13:C18)</f>
        <v>0</v>
      </c>
    </row>
    <row r="13" spans="1:3">
      <c r="A13" s="32" t="s">
        <v>34</v>
      </c>
      <c r="B13" s="33"/>
      <c r="C13" s="34">
        <v>0</v>
      </c>
    </row>
    <row r="14" spans="1:3">
      <c r="A14" s="26" t="s">
        <v>35</v>
      </c>
      <c r="B14" s="12"/>
      <c r="C14" s="14">
        <v>0</v>
      </c>
    </row>
    <row r="15" spans="1:3">
      <c r="A15" s="26" t="s">
        <v>36</v>
      </c>
      <c r="B15" s="12"/>
      <c r="C15" s="14">
        <v>0</v>
      </c>
    </row>
    <row r="16" spans="1:3" s="3" customFormat="1">
      <c r="A16" s="26" t="s">
        <v>37</v>
      </c>
      <c r="B16" s="12"/>
      <c r="C16" s="14">
        <v>0</v>
      </c>
    </row>
    <row r="17" spans="1:4" s="3" customFormat="1">
      <c r="A17" s="26" t="s">
        <v>38</v>
      </c>
      <c r="B17" s="12"/>
      <c r="C17" s="14">
        <v>0</v>
      </c>
      <c r="D17" s="8"/>
    </row>
    <row r="18" spans="1:4" ht="18" customHeight="1" thickBot="1">
      <c r="A18" s="27" t="s">
        <v>39</v>
      </c>
      <c r="B18" s="4"/>
      <c r="C18" s="5">
        <v>0</v>
      </c>
    </row>
    <row r="19" spans="1:4" ht="15.75" thickBot="1">
      <c r="A19" s="42" t="s">
        <v>1</v>
      </c>
      <c r="B19" s="41"/>
      <c r="C19" s="18">
        <f>SUM(C8,C12)</f>
        <v>0</v>
      </c>
    </row>
    <row r="20" spans="1:4" ht="8.25" customHeight="1" thickBot="1"/>
    <row r="21" spans="1:4" ht="15.75" thickBot="1">
      <c r="A21" s="42" t="s">
        <v>75</v>
      </c>
      <c r="B21" s="86">
        <v>0</v>
      </c>
      <c r="C21" s="7">
        <f>C19*B21</f>
        <v>0</v>
      </c>
    </row>
    <row r="22" spans="1:4" ht="8.25" customHeight="1" thickBot="1">
      <c r="A22" s="41"/>
      <c r="B22" s="86"/>
      <c r="C22" s="7"/>
    </row>
    <row r="23" spans="1:4" ht="15.75" thickBot="1">
      <c r="A23" s="15" t="s">
        <v>76</v>
      </c>
      <c r="B23" s="85">
        <v>0</v>
      </c>
      <c r="C23" s="5">
        <f>C19*B23</f>
        <v>0</v>
      </c>
    </row>
    <row r="24" spans="1:4" ht="10.5" customHeight="1" thickBot="1">
      <c r="A24" s="42"/>
      <c r="B24" s="86"/>
      <c r="C24" s="7"/>
    </row>
    <row r="25" spans="1:4" ht="15.75" thickBot="1">
      <c r="A25" s="41" t="s">
        <v>77</v>
      </c>
      <c r="B25" s="86"/>
      <c r="C25" s="7">
        <f>SUM(C19,C21,C23)</f>
        <v>0</v>
      </c>
    </row>
    <row r="26" spans="1:4" ht="15.75" thickBot="1">
      <c r="A26" s="25"/>
      <c r="B26" s="25"/>
      <c r="C26" s="25"/>
    </row>
    <row r="27" spans="1:4">
      <c r="A27" s="125" t="s">
        <v>78</v>
      </c>
      <c r="B27" s="125"/>
      <c r="C27" s="125"/>
    </row>
    <row r="28" spans="1:4">
      <c r="A28" s="87" t="s">
        <v>84</v>
      </c>
      <c r="B28" s="106">
        <v>0</v>
      </c>
      <c r="C28" s="2">
        <f>C34*B28</f>
        <v>0</v>
      </c>
    </row>
    <row r="29" spans="1:4" ht="16.5" customHeight="1">
      <c r="A29" s="87" t="s">
        <v>69</v>
      </c>
      <c r="B29" s="84">
        <v>0</v>
      </c>
      <c r="C29" s="2">
        <f>C34*B29</f>
        <v>0</v>
      </c>
    </row>
    <row r="30" spans="1:4" ht="15.75" thickBot="1">
      <c r="A30" s="88" t="s">
        <v>70</v>
      </c>
      <c r="B30" s="89">
        <v>0</v>
      </c>
      <c r="C30" s="5">
        <f>C34*B30</f>
        <v>0</v>
      </c>
    </row>
    <row r="31" spans="1:4" ht="9.75" customHeight="1" thickBot="1"/>
    <row r="32" spans="1:4" ht="15.75" thickBot="1">
      <c r="A32" s="16" t="s">
        <v>79</v>
      </c>
      <c r="B32" s="93">
        <f>SUM(B28:B30)</f>
        <v>0</v>
      </c>
      <c r="C32" s="7">
        <f>SUM(C28:C30)</f>
        <v>0</v>
      </c>
    </row>
    <row r="33" spans="1:3" ht="9" customHeight="1" thickBot="1">
      <c r="A33" s="16"/>
      <c r="B33" s="6"/>
      <c r="C33" s="6"/>
    </row>
    <row r="34" spans="1:3" ht="15.75" thickBot="1">
      <c r="A34" s="118" t="s">
        <v>81</v>
      </c>
      <c r="B34" s="118"/>
      <c r="C34" s="14">
        <f>SUM(C25)/(1-B28-B29-B30)</f>
        <v>0</v>
      </c>
    </row>
    <row r="35" spans="1:3" ht="8.25" customHeight="1">
      <c r="A35" s="81"/>
      <c r="B35" s="81"/>
      <c r="C35" s="33"/>
    </row>
    <row r="36" spans="1:3">
      <c r="A36" s="122" t="s">
        <v>109</v>
      </c>
      <c r="B36" s="122"/>
      <c r="C36" s="19">
        <f>C34*24</f>
        <v>0</v>
      </c>
    </row>
    <row r="37" spans="1:3" ht="6.75" customHeight="1">
      <c r="A37" s="123"/>
      <c r="B37" s="123"/>
      <c r="C37" s="123"/>
    </row>
    <row r="38" spans="1:3" ht="31.5" customHeight="1">
      <c r="A38" s="116" t="s">
        <v>113</v>
      </c>
      <c r="B38" s="116"/>
      <c r="C38" s="19">
        <v>0</v>
      </c>
    </row>
  </sheetData>
  <mergeCells count="9">
    <mergeCell ref="A38:B38"/>
    <mergeCell ref="A1:C1"/>
    <mergeCell ref="A7:B8"/>
    <mergeCell ref="A11:B12"/>
    <mergeCell ref="A2:C2"/>
    <mergeCell ref="A27:C27"/>
    <mergeCell ref="A34:B34"/>
    <mergeCell ref="A36:B36"/>
    <mergeCell ref="A37:C3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showGridLines="0" tabSelected="1" workbookViewId="0">
      <selection activeCell="G10" sqref="G10"/>
    </sheetView>
  </sheetViews>
  <sheetFormatPr defaultRowHeight="15"/>
  <cols>
    <col min="1" max="1" width="5.140625" customWidth="1"/>
    <col min="2" max="2" width="42.85546875" style="21" customWidth="1"/>
    <col min="3" max="3" width="11.5703125" customWidth="1"/>
    <col min="4" max="4" width="15.28515625" customWidth="1"/>
    <col min="5" max="5" width="13.28515625" customWidth="1"/>
  </cols>
  <sheetData>
    <row r="1" spans="1:5" ht="15.75" thickBot="1"/>
    <row r="2" spans="1:5" ht="15.75" thickBot="1">
      <c r="A2" s="132" t="s">
        <v>41</v>
      </c>
      <c r="B2" s="133"/>
      <c r="C2" s="133"/>
      <c r="D2" s="134"/>
    </row>
    <row r="3" spans="1:5">
      <c r="A3" s="37" t="s">
        <v>10</v>
      </c>
      <c r="B3" s="131" t="s">
        <v>26</v>
      </c>
      <c r="C3" s="131"/>
      <c r="D3" s="38" t="s">
        <v>28</v>
      </c>
    </row>
    <row r="4" spans="1:5">
      <c r="A4" s="22" t="s">
        <v>15</v>
      </c>
      <c r="B4" s="135" t="s">
        <v>85</v>
      </c>
      <c r="C4" s="136"/>
      <c r="D4" s="28">
        <v>800</v>
      </c>
    </row>
    <row r="5" spans="1:5">
      <c r="A5" s="22" t="s">
        <v>11</v>
      </c>
      <c r="B5" s="23" t="s">
        <v>27</v>
      </c>
      <c r="C5" s="23" t="s">
        <v>46</v>
      </c>
      <c r="D5" s="19" t="s">
        <v>28</v>
      </c>
    </row>
    <row r="7" spans="1:5" ht="15.75" thickBot="1"/>
    <row r="8" spans="1:5" ht="15.75" thickBot="1">
      <c r="A8" s="137" t="s">
        <v>42</v>
      </c>
      <c r="B8" s="138"/>
      <c r="C8" s="138"/>
      <c r="D8" s="138"/>
      <c r="E8" s="139"/>
    </row>
    <row r="9" spans="1:5" ht="75">
      <c r="A9" s="103"/>
      <c r="B9" s="103" t="s">
        <v>9</v>
      </c>
      <c r="C9" s="39" t="s">
        <v>45</v>
      </c>
      <c r="D9" s="40" t="s">
        <v>108</v>
      </c>
      <c r="E9" s="39" t="s">
        <v>48</v>
      </c>
    </row>
    <row r="10" spans="1:5">
      <c r="A10" s="22" t="s">
        <v>12</v>
      </c>
      <c r="B10" s="102" t="s">
        <v>43</v>
      </c>
      <c r="C10" s="23"/>
      <c r="D10" s="107">
        <v>1100</v>
      </c>
      <c r="E10" s="36">
        <f>SUM(E8:E9)</f>
        <v>0</v>
      </c>
    </row>
    <row r="11" spans="1:5">
      <c r="A11" s="22" t="s">
        <v>13</v>
      </c>
      <c r="B11" s="102" t="s">
        <v>44</v>
      </c>
      <c r="C11" s="23"/>
      <c r="D11" s="107">
        <v>4000</v>
      </c>
      <c r="E11" s="36">
        <f>SUM(E9:E10)</f>
        <v>0</v>
      </c>
    </row>
    <row r="12" spans="1:5">
      <c r="A12" s="22" t="s">
        <v>14</v>
      </c>
      <c r="B12" s="35" t="s">
        <v>47</v>
      </c>
      <c r="C12" s="128" t="s">
        <v>107</v>
      </c>
      <c r="D12" s="129"/>
      <c r="E12" s="36">
        <f>SUM(E10:E11)</f>
        <v>0</v>
      </c>
    </row>
    <row r="13" spans="1:5">
      <c r="A13" s="22" t="s">
        <v>16</v>
      </c>
      <c r="B13" s="128" t="s">
        <v>86</v>
      </c>
      <c r="C13" s="130"/>
      <c r="D13" s="129"/>
      <c r="E13" s="36">
        <f>SUM(E10:E12)</f>
        <v>0</v>
      </c>
    </row>
  </sheetData>
  <mergeCells count="6">
    <mergeCell ref="C12:D12"/>
    <mergeCell ref="B13:D13"/>
    <mergeCell ref="B3:C3"/>
    <mergeCell ref="A2:D2"/>
    <mergeCell ref="B4:C4"/>
    <mergeCell ref="A8:E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VEÍCULO +MOTORISTA</vt:lpstr>
      <vt:lpstr>MOTORISTA</vt:lpstr>
      <vt:lpstr>ENCARGOS SOCIAIS</vt:lpstr>
      <vt:lpstr> VEÍCULO</vt:lpstr>
      <vt:lpstr>ESTIMATIVA DE DIÁRIAS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patricia.shibata</dc:creator>
  <cp:lastModifiedBy>Eduardo Jose Ramalho Stroparo</cp:lastModifiedBy>
  <cp:lastPrinted>2017-11-17T18:11:45Z</cp:lastPrinted>
  <dcterms:created xsi:type="dcterms:W3CDTF">2017-11-09T18:14:32Z</dcterms:created>
  <dcterms:modified xsi:type="dcterms:W3CDTF">2018-08-02T17:43:20Z</dcterms:modified>
</cp:coreProperties>
</file>