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ORDENACAO-GERAL-ADMINISTRACAO\GESTAO-FINANCAS\02 - CONTABILIDADE\04 - RGF\2016\3º Q 2016 Retificado\"/>
    </mc:Choice>
  </mc:AlternateContent>
  <bookViews>
    <workbookView xWindow="0" yWindow="0" windowWidth="21570" windowHeight="7560"/>
  </bookViews>
  <sheets>
    <sheet name="Anexo I - Pessoal" sheetId="2" r:id="rId1"/>
    <sheet name="Plan1" sheetId="1" state="hidden" r:id="rId2"/>
    <sheet name="Anexo 5 - Disponibilidade e RP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B24" i="3"/>
  <c r="G23" i="3"/>
  <c r="B23" i="3"/>
  <c r="G22" i="3"/>
  <c r="B22" i="3"/>
  <c r="G21" i="3"/>
  <c r="G20" i="3"/>
  <c r="I19" i="3"/>
  <c r="H19" i="3"/>
  <c r="G19" i="3"/>
  <c r="F19" i="3"/>
  <c r="E19" i="3"/>
  <c r="D19" i="3"/>
  <c r="C19" i="3"/>
  <c r="B19" i="3"/>
  <c r="G18" i="3"/>
  <c r="B17" i="3"/>
  <c r="G17" i="3" s="1"/>
  <c r="G15" i="3" s="1"/>
  <c r="G29" i="3" s="1"/>
  <c r="G16" i="3"/>
  <c r="I15" i="3"/>
  <c r="I29" i="3" s="1"/>
  <c r="H15" i="3"/>
  <c r="H29" i="3" s="1"/>
  <c r="F15" i="3"/>
  <c r="F29" i="3" s="1"/>
  <c r="E15" i="3"/>
  <c r="E29" i="3" s="1"/>
  <c r="D15" i="3"/>
  <c r="D29" i="3" s="1"/>
  <c r="C15" i="3"/>
  <c r="C29" i="3" s="1"/>
  <c r="B15" i="3" l="1"/>
  <c r="B29" i="3" s="1"/>
  <c r="E20" i="2" l="1"/>
  <c r="G20" i="2" s="1"/>
  <c r="G7" i="1" l="1"/>
  <c r="K7" i="1" s="1"/>
  <c r="E21" i="2" s="1"/>
  <c r="G14" i="1"/>
  <c r="K14" i="1" s="1"/>
  <c r="E17" i="2" s="1"/>
  <c r="G17" i="2" s="1"/>
  <c r="G11" i="1"/>
  <c r="K11" i="1" s="1"/>
  <c r="G9" i="1"/>
  <c r="K9" i="1" s="1"/>
  <c r="E22" i="2" s="1"/>
  <c r="G22" i="2" s="1"/>
  <c r="G15" i="1"/>
  <c r="K15" i="1" s="1"/>
  <c r="E17" i="1"/>
  <c r="F19" i="2"/>
  <c r="F15" i="2"/>
  <c r="E18" i="2"/>
  <c r="G18" i="2" s="1"/>
  <c r="I17" i="1"/>
  <c r="G4" i="1"/>
  <c r="K4" i="1" s="1"/>
  <c r="G5" i="1"/>
  <c r="K5" i="1" s="1"/>
  <c r="G6" i="1"/>
  <c r="K6" i="1" s="1"/>
  <c r="G8" i="1"/>
  <c r="K8" i="1" s="1"/>
  <c r="G10" i="1"/>
  <c r="K10" i="1" s="1"/>
  <c r="G12" i="1"/>
  <c r="K12" i="1" s="1"/>
  <c r="G13" i="1"/>
  <c r="K13" i="1" s="1"/>
  <c r="F24" i="2" l="1"/>
  <c r="D17" i="1"/>
  <c r="G17" i="1" s="1"/>
  <c r="E16" i="2"/>
  <c r="G16" i="2" s="1"/>
  <c r="G15" i="2" s="1"/>
  <c r="K17" i="1"/>
  <c r="E19" i="2"/>
  <c r="G21" i="2"/>
  <c r="G19" i="2" s="1"/>
  <c r="G24" i="2" l="1"/>
  <c r="E15" i="2"/>
  <c r="E24" i="2" s="1"/>
</calcChain>
</file>

<file path=xl/sharedStrings.xml><?xml version="1.0" encoding="utf-8"?>
<sst xmlns="http://schemas.openxmlformats.org/spreadsheetml/2006/main" count="131" uniqueCount="89">
  <si>
    <t>Aposentadorias, reserva e reformas</t>
  </si>
  <si>
    <t>Vencimentos e vantagens fixas - pessoal civil</t>
  </si>
  <si>
    <t>Obrigações patronais</t>
  </si>
  <si>
    <t>Outras despesas variáveis - pessoal civil</t>
  </si>
  <si>
    <t>Despesas de exercícios anteriores</t>
  </si>
  <si>
    <t>Indenizações e restituições trabal</t>
  </si>
  <si>
    <t>Ressarcimento de despesas de pessoal requisitado</t>
  </si>
  <si>
    <t>RUBRICA</t>
  </si>
  <si>
    <t>Descrição</t>
  </si>
  <si>
    <t>ÚLTIMOS 12 MESES</t>
  </si>
  <si>
    <t>Liquidado</t>
  </si>
  <si>
    <t>DESPESA PESSOAL</t>
  </si>
  <si>
    <t>DESPESA EXECUTADA</t>
  </si>
  <si>
    <t>Últimos 12 meses</t>
  </si>
  <si>
    <t>(c = a + b)</t>
  </si>
  <si>
    <t>(a)</t>
  </si>
  <si>
    <t>(b)</t>
  </si>
  <si>
    <t>DESPESA BRUTA COM PESSOAL (I)</t>
  </si>
  <si>
    <t>Pessoal Ativo</t>
  </si>
  <si>
    <t>Pessoal Inativo e Pensionistas</t>
  </si>
  <si>
    <t>Outras despesas de pessoal decorrentes de contratos de terceirização (§ 1º do art. 18 da LRF)</t>
  </si>
  <si>
    <t>DESPESAS NÃO COMPUTADAS (§ 1º do art. 19 da LRF) (II)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</si>
  <si>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</si>
  <si>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</si>
  <si>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</si>
  <si>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TOTAL COM PESSOAL - DTP (III) = (I - II)</t>
  </si>
  <si>
    <t>LIQUIDADAS</t>
  </si>
  <si>
    <t>TOTAL</t>
  </si>
  <si>
    <t>FONTE: SIAF - Sistemas Integrados de Acompanhamento Financeiro/SEFA, Unidade Responsável Departamento Financeiro-DFI</t>
  </si>
  <si>
    <t>RELATÓRIO DE GESTÃO FISCAL</t>
  </si>
  <si>
    <t>DEMONSTRATIVO DA DESPESA COM PESSOAL</t>
  </si>
  <si>
    <t>ORÇAMENTOS FISCAL E DA SEGURIDADE SOCIAL</t>
  </si>
  <si>
    <t>DEFENSORIA PÚBLICA DO ESTADO DO PARANÁ</t>
  </si>
  <si>
    <t>INSCRITAS EM RESTOS A PAGAR NÃO PROCESSADOS¹</t>
  </si>
  <si>
    <t>1. Nos demonstrativos elaborados no primeiro e no segundo quadrimestre de cada exercício, os valores de restos a pagar não processados inscritos em 31 de</t>
  </si>
  <si>
    <t>dezembro do exercício anterior continuarão a ser informados nesse campo. Esses valores não sofrem alteração pelo seu processamento, e somente no caso de</t>
  </si>
  <si>
    <t>cancelamento podem ser excluídos.</t>
  </si>
  <si>
    <t>Notas:</t>
  </si>
  <si>
    <t xml:space="preserve">Os documentos referentes a este relatório poderão ser consultados no Departamento Financeiro da Defensoria Pública do Estado do Paraná, sito à Rua Cruz </t>
  </si>
  <si>
    <t>Machado, 58. Telefone 3219-7383.</t>
  </si>
  <si>
    <t>B</t>
  </si>
  <si>
    <t>A</t>
  </si>
  <si>
    <t>Sentenças Judiciais</t>
  </si>
  <si>
    <t>FONTE QDD's - ECOP (SEFA)</t>
  </si>
  <si>
    <t>Memória de Cálculo</t>
  </si>
  <si>
    <t>DEZEMBRO.15</t>
  </si>
  <si>
    <t>RGF - (conforme STN - MDF 6ª ed, pág. 552)</t>
  </si>
  <si>
    <t>Relatório para divulgação no Diário Oficial e na internet, no endereço www.defensoriapublica.pr.def.br.</t>
  </si>
  <si>
    <t>DEZEMBRO.16</t>
  </si>
  <si>
    <t>JANEIRO/2016 A DEZEMBRO/2016</t>
  </si>
  <si>
    <t>Indenizações por Demissão e Incentivos à Demissão Voluntária²</t>
  </si>
  <si>
    <t>2. Em Indenizações por Demissão e Incentivos à Demissão Voluntária estão considerados as indenizações com exonerações a pedido e de ofício.</t>
  </si>
  <si>
    <t>(Republicado em virtude de retificação de valores de Restos a Pagar e substitui aquele divulgado em 30/01/2017</t>
  </si>
  <si>
    <t>Este Relatório está sendo republicado para retificação da distribuição de valores em Restos a Pagar por Fonte de Recursos (100 e 147) e substitui aquele divulgado em 30/01/2017.</t>
  </si>
  <si>
    <t>Curitiba, 01 de dezembro de 2017.</t>
  </si>
  <si>
    <t>ESTADO DO PARANÁ</t>
  </si>
  <si>
    <t>DEMONSTRATIVO DA DISPONIBILIDADE DE CAIXA E DOS RESTOS A PAGAR</t>
  </si>
  <si>
    <t>JANEIRO A DEZEMBRO DE 2016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</si>
  <si>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</si>
  <si>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</si>
  <si>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</si>
  <si>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</si>
  <si>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DISPONIBILIDADE DE CAIXA LÍQUIDA (ANTES DA INSCRIÇÃO EM RESTOS A PAGAR NÃO PROCESSADOS DO EXERCÍCIO)</t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</si>
  <si>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</si>
  <si>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</si>
  <si>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</si>
  <si>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</si>
  <si>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Obrigações Financeiras</t>
  </si>
  <si>
    <t>De Exercícios Anteriores</t>
  </si>
  <si>
    <t>Do Exercício</t>
  </si>
  <si>
    <t>(c)</t>
  </si>
  <si>
    <t>(d)</t>
  </si>
  <si>
    <t>(e)</t>
  </si>
  <si>
    <t>(f) = (a – (b + c + d + e))</t>
  </si>
  <si>
    <t>TOTAL DOS RECURSOS VINCULADOS (I)</t>
  </si>
  <si>
    <t>Fonte 148 - Outros Convênios / Outras Transferências</t>
  </si>
  <si>
    <t>TOTAL DOS RECURSOS NÃO VINCULADOS (II)</t>
  </si>
  <si>
    <t>Fonte 100 - Ordinário Não Vinculado</t>
  </si>
  <si>
    <t>Fonte 147 - Receitas de Outras Fontes Recolhidas ao Tesouro Geral do Estado por Determinação Legal</t>
  </si>
  <si>
    <t>Recursos Extra-Orçamentários²</t>
  </si>
  <si>
    <t>FUNDO DE APARELHAMENTO DA DEFENSORIA PÚBLICA (FADEP)</t>
  </si>
  <si>
    <t>Fonte 250 - Diretamente Arrecadados</t>
  </si>
  <si>
    <t>TOTAL (III) = (I + II)</t>
  </si>
  <si>
    <t>FONTE: SIAF - Sistemas Integrados de Acompanhamento Financeiro/SEFA, Unidade Responsável Departamento Financeiro-DFI.</t>
  </si>
  <si>
    <t xml:space="preserve">Notas: </t>
  </si>
  <si>
    <t>1. A disponibilidade de caixa do RPPS está comprometida com o Passivo Atuarial.</t>
  </si>
  <si>
    <t>2. Em Recursos Extra-Orçamentários foram considerados depósitos de caução para garantia de contratos, consignações em folha de pagamento e depósitos à restituir.</t>
  </si>
  <si>
    <t>Os documentos referentes a este relatório poderão ser consultados no Departamento Financeiro da Defensoria Pública do Estado do Paraná, sito à Rua Cruz Machado, 58 - Telefone (41) 3219-7383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</si>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</sst>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.00_);_(&quot;R$ &quot;* \(#,##0.00\);_(&quot;R$ &quot;* \-??_);_(@_)"/>
    <numFmt numFmtId="166" formatCode="&quot;R$ &quot;#,##0.00_);[Red]\(&quot;R$ 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D7E4B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Border="0" applyProtection="0"/>
  </cellStyleXfs>
  <cellXfs count="117">
    <xf numFmtId="0" fontId="0" fillId="0" borderId="0" xfId="0"/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/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wrapText="1"/>
    </xf>
    <xf numFmtId="0" fontId="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10" fillId="0" borderId="8" xfId="0" applyNumberFormat="1" applyFont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4" fontId="11" fillId="0" borderId="9" xfId="0" applyNumberFormat="1" applyFont="1" applyFill="1" applyBorder="1" applyAlignment="1">
      <alignment horizontal="right" wrapText="1"/>
    </xf>
    <xf numFmtId="4" fontId="10" fillId="0" borderId="9" xfId="0" applyNumberFormat="1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left" vertical="center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3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/>
    <xf numFmtId="4" fontId="10" fillId="0" borderId="0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/>
    </xf>
    <xf numFmtId="4" fontId="11" fillId="0" borderId="9" xfId="0" applyNumberFormat="1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left" vertical="center" wrapText="1"/>
    </xf>
    <xf numFmtId="4" fontId="11" fillId="0" borderId="0" xfId="0" applyNumberFormat="1" applyFont="1" applyFill="1" applyAlignment="1"/>
    <xf numFmtId="0" fontId="11" fillId="4" borderId="4" xfId="0" applyFont="1" applyFill="1" applyBorder="1" applyAlignment="1">
      <alignment horizontal="left"/>
    </xf>
    <xf numFmtId="4" fontId="11" fillId="4" borderId="9" xfId="0" applyNumberFormat="1" applyFont="1" applyFill="1" applyBorder="1" applyAlignment="1">
      <alignment horizontal="right" wrapText="1"/>
    </xf>
    <xf numFmtId="40" fontId="11" fillId="4" borderId="9" xfId="0" applyNumberFormat="1" applyFont="1" applyFill="1" applyBorder="1" applyAlignment="1">
      <alignment horizontal="right" vertical="top" wrapText="1"/>
    </xf>
    <xf numFmtId="40" fontId="10" fillId="4" borderId="9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left" wrapText="1"/>
    </xf>
    <xf numFmtId="4" fontId="11" fillId="0" borderId="9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/>
    </xf>
    <xf numFmtId="40" fontId="10" fillId="0" borderId="9" xfId="0" applyNumberFormat="1" applyFont="1" applyBorder="1" applyAlignment="1">
      <alignment horizontal="right" vertical="top" wrapText="1"/>
    </xf>
    <xf numFmtId="0" fontId="10" fillId="0" borderId="0" xfId="0" applyFont="1" applyBorder="1" applyAlignment="1"/>
    <xf numFmtId="4" fontId="10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8" fontId="13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0" borderId="0" xfId="0" applyFont="1"/>
    <xf numFmtId="4" fontId="14" fillId="0" borderId="2" xfId="0" applyNumberFormat="1" applyFont="1" applyBorder="1"/>
    <xf numFmtId="4" fontId="14" fillId="0" borderId="5" xfId="0" applyNumberFormat="1" applyFont="1" applyBorder="1"/>
    <xf numFmtId="4" fontId="13" fillId="0" borderId="3" xfId="0" applyNumberFormat="1" applyFont="1" applyBorder="1"/>
    <xf numFmtId="4" fontId="13" fillId="0" borderId="6" xfId="0" applyNumberFormat="1" applyFont="1" applyBorder="1"/>
    <xf numFmtId="4" fontId="14" fillId="0" borderId="3" xfId="0" applyNumberFormat="1" applyFont="1" applyBorder="1"/>
    <xf numFmtId="4" fontId="14" fillId="0" borderId="6" xfId="0" applyNumberFormat="1" applyFont="1" applyBorder="1"/>
    <xf numFmtId="0" fontId="13" fillId="0" borderId="4" xfId="0" applyFont="1" applyBorder="1"/>
    <xf numFmtId="0" fontId="13" fillId="0" borderId="7" xfId="0" applyFont="1" applyBorder="1"/>
    <xf numFmtId="0" fontId="14" fillId="3" borderId="12" xfId="0" applyFont="1" applyFill="1" applyBorder="1"/>
    <xf numFmtId="0" fontId="13" fillId="3" borderId="11" xfId="0" applyFont="1" applyFill="1" applyBorder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0" fontId="13" fillId="0" borderId="1" xfId="0" applyFont="1" applyBorder="1" applyAlignment="1">
      <alignment horizontal="left" wrapText="1"/>
    </xf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1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17">
    <cellStyle name="Hyperlink 2" xfId="1"/>
    <cellStyle name="Moeda 2" xfId="3"/>
    <cellStyle name="Moeda 3" xfId="4"/>
    <cellStyle name="Moeda 4" xfId="5"/>
    <cellStyle name="Moeda 5" xfId="6"/>
    <cellStyle name="Moeda 6" xfId="7"/>
    <cellStyle name="Moeda 7" xfId="2"/>
    <cellStyle name="Normal" xfId="0" builtinId="0"/>
    <cellStyle name="Normal 2" xfId="8"/>
    <cellStyle name="Normal 3" xfId="9"/>
    <cellStyle name="Normal 3 2" xfId="10"/>
    <cellStyle name="Normal 4" xfId="11"/>
    <cellStyle name="Normal 5" xfId="12"/>
    <cellStyle name="Porcentagem 2" xfId="13"/>
    <cellStyle name="Separador de milhares 2" xfId="14"/>
    <cellStyle name="Separador de milhares 3" xfId="15"/>
    <cellStyle name="TableStyleLight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GF_3%20QDR_Caixa%20e%20RP_DP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- Disponibilidade e RP"/>
      <sheetName val="Base"/>
    </sheetNames>
    <sheetDataSet>
      <sheetData sheetId="0"/>
      <sheetData sheetId="1">
        <row r="9">
          <cell r="J9">
            <v>658572.55999999912</v>
          </cell>
        </row>
        <row r="12">
          <cell r="J12">
            <v>6.54</v>
          </cell>
        </row>
        <row r="24">
          <cell r="J24">
            <v>1341152.73</v>
          </cell>
        </row>
        <row r="25">
          <cell r="J25">
            <v>4214959.16</v>
          </cell>
        </row>
        <row r="26">
          <cell r="J26">
            <v>3782144.9900000021</v>
          </cell>
        </row>
        <row r="32">
          <cell r="J32">
            <v>5472.14</v>
          </cell>
        </row>
        <row r="41">
          <cell r="J41">
            <v>81251.139999999985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43"/>
  <sheetViews>
    <sheetView showZeros="0" tabSelected="1" zoomScale="70" zoomScaleNormal="70" workbookViewId="0">
      <selection activeCell="D43" sqref="D43:E43"/>
    </sheetView>
  </sheetViews>
  <sheetFormatPr defaultRowHeight="15" x14ac:dyDescent="0.25"/>
  <cols>
    <col min="1" max="1" width="12.28515625" style="76" customWidth="1"/>
    <col min="2" max="2" width="1.28515625" style="76" customWidth="1"/>
    <col min="3" max="3" width="3.42578125" style="76" customWidth="1"/>
    <col min="4" max="4" width="84.5703125" style="76" customWidth="1"/>
    <col min="5" max="5" width="24.7109375" style="76" customWidth="1"/>
    <col min="6" max="7" width="21.7109375" style="76" customWidth="1"/>
    <col min="8" max="8" width="1.140625" style="76" customWidth="1"/>
    <col min="9" max="16384" width="9.140625" style="76"/>
  </cols>
  <sheetData>
    <row r="2" spans="3:10" ht="3.75" customHeight="1" x14ac:dyDescent="0.25"/>
    <row r="3" spans="3:10" x14ac:dyDescent="0.25">
      <c r="C3" s="77" t="s">
        <v>32</v>
      </c>
      <c r="D3" s="77"/>
      <c r="E3" s="77"/>
      <c r="F3" s="77"/>
      <c r="G3" s="77"/>
    </row>
    <row r="4" spans="3:10" x14ac:dyDescent="0.25">
      <c r="C4" s="78" t="s">
        <v>29</v>
      </c>
      <c r="D4" s="78"/>
      <c r="E4" s="78"/>
      <c r="F4" s="78"/>
      <c r="G4" s="78"/>
    </row>
    <row r="5" spans="3:10" x14ac:dyDescent="0.25">
      <c r="C5" s="77" t="s">
        <v>30</v>
      </c>
      <c r="D5" s="77"/>
      <c r="E5" s="77"/>
      <c r="F5" s="77"/>
      <c r="G5" s="77"/>
    </row>
    <row r="6" spans="3:10" x14ac:dyDescent="0.25">
      <c r="C6" s="78" t="s">
        <v>31</v>
      </c>
      <c r="D6" s="78"/>
      <c r="E6" s="78"/>
      <c r="F6" s="78"/>
      <c r="G6" s="78"/>
    </row>
    <row r="7" spans="3:10" x14ac:dyDescent="0.25">
      <c r="C7" s="78" t="s">
        <v>49</v>
      </c>
      <c r="D7" s="78"/>
      <c r="E7" s="78"/>
      <c r="F7" s="78"/>
      <c r="G7" s="78"/>
    </row>
    <row r="8" spans="3:10" x14ac:dyDescent="0.25">
      <c r="C8" s="14" t="s">
        <v>52</v>
      </c>
      <c r="D8" s="14"/>
      <c r="E8" s="14"/>
      <c r="F8" s="14"/>
      <c r="G8" s="14"/>
      <c r="H8" s="14"/>
      <c r="I8" s="13"/>
      <c r="J8" s="13"/>
    </row>
    <row r="10" spans="3:10" x14ac:dyDescent="0.25">
      <c r="C10" s="76" t="s">
        <v>46</v>
      </c>
      <c r="G10" s="79">
        <v>1</v>
      </c>
    </row>
    <row r="11" spans="3:10" x14ac:dyDescent="0.25">
      <c r="C11" s="80" t="s">
        <v>11</v>
      </c>
      <c r="D11" s="80"/>
      <c r="E11" s="81" t="s">
        <v>12</v>
      </c>
      <c r="F11" s="82"/>
      <c r="G11" s="82"/>
    </row>
    <row r="12" spans="3:10" x14ac:dyDescent="0.25">
      <c r="C12" s="83"/>
      <c r="D12" s="83"/>
      <c r="E12" s="84" t="s">
        <v>13</v>
      </c>
      <c r="F12" s="85"/>
      <c r="G12" s="85"/>
    </row>
    <row r="13" spans="3:10" ht="60.75" customHeight="1" x14ac:dyDescent="0.25">
      <c r="C13" s="83"/>
      <c r="D13" s="83"/>
      <c r="E13" s="86" t="s">
        <v>26</v>
      </c>
      <c r="F13" s="87" t="s">
        <v>33</v>
      </c>
      <c r="G13" s="88" t="s">
        <v>27</v>
      </c>
    </row>
    <row r="14" spans="3:10" x14ac:dyDescent="0.25">
      <c r="C14" s="89"/>
      <c r="D14" s="89"/>
      <c r="E14" s="90" t="s">
        <v>15</v>
      </c>
      <c r="F14" s="90" t="s">
        <v>16</v>
      </c>
      <c r="G14" s="91" t="s">
        <v>14</v>
      </c>
    </row>
    <row r="15" spans="3:10" ht="15.75" customHeight="1" x14ac:dyDescent="0.25">
      <c r="C15" s="92" t="s">
        <v>17</v>
      </c>
      <c r="D15" s="92"/>
      <c r="E15" s="93">
        <f>SUM(E16:E18)</f>
        <v>30248219.260000002</v>
      </c>
      <c r="F15" s="93">
        <f>SUM(F16:F18)</f>
        <v>0</v>
      </c>
      <c r="G15" s="94">
        <f>SUM(G16:G18)</f>
        <v>30248219.260000002</v>
      </c>
    </row>
    <row r="16" spans="3:10" x14ac:dyDescent="0.25">
      <c r="D16" s="76" t="s">
        <v>18</v>
      </c>
      <c r="E16" s="95">
        <f>IF((SUMIF(Plan1!M:M,'Anexo I - Pessoal'!D16,Plan1!K:K))=0," ",(SUMIF(Plan1!M:M,'Anexo I - Pessoal'!D16,Plan1!K:K)))</f>
        <v>30248219.260000002</v>
      </c>
      <c r="F16" s="95">
        <v>0</v>
      </c>
      <c r="G16" s="96">
        <f>E16+F16</f>
        <v>30248219.260000002</v>
      </c>
    </row>
    <row r="17" spans="3:7" x14ac:dyDescent="0.25">
      <c r="D17" s="76" t="s">
        <v>19</v>
      </c>
      <c r="E17" s="95">
        <f>SUMIF(Plan1!M:M,'Anexo I - Pessoal'!D17,Plan1!K:K)</f>
        <v>0</v>
      </c>
      <c r="F17" s="95">
        <v>0</v>
      </c>
      <c r="G17" s="96">
        <f t="shared" ref="G17:G22" si="0">E17+F17</f>
        <v>0</v>
      </c>
    </row>
    <row r="18" spans="3:7" x14ac:dyDescent="0.25">
      <c r="D18" s="76" t="s">
        <v>20</v>
      </c>
      <c r="E18" s="95">
        <f>SUMIF(Plan1!M:M,'Anexo I - Pessoal'!D18,Plan1!K:K)</f>
        <v>0</v>
      </c>
      <c r="F18" s="95">
        <v>0</v>
      </c>
      <c r="G18" s="96">
        <f t="shared" si="0"/>
        <v>0</v>
      </c>
    </row>
    <row r="19" spans="3:7" x14ac:dyDescent="0.25">
      <c r="C19" s="92" t="s">
        <v>21</v>
      </c>
      <c r="E19" s="97">
        <f>SUM(E20:E23)</f>
        <v>57643.48</v>
      </c>
      <c r="F19" s="95">
        <f>SUM(F20:F23)</f>
        <v>0</v>
      </c>
      <c r="G19" s="98">
        <f>SUM(G20:G23)</f>
        <v>57643.48</v>
      </c>
    </row>
    <row r="20" spans="3:7" x14ac:dyDescent="0.25">
      <c r="D20" s="76" t="s">
        <v>50</v>
      </c>
      <c r="E20" s="95">
        <f>SUMIF(Plan1!M:M,'Anexo I - Pessoal'!D20,Plan1!K:K)</f>
        <v>57643.48</v>
      </c>
      <c r="F20" s="95"/>
      <c r="G20" s="96">
        <f t="shared" si="0"/>
        <v>57643.48</v>
      </c>
    </row>
    <row r="21" spans="3:7" x14ac:dyDescent="0.25">
      <c r="D21" s="76" t="s">
        <v>22</v>
      </c>
      <c r="E21" s="95">
        <f>SUMIF(Plan1!M:M,'Anexo I - Pessoal'!D21,Plan1!K:K)</f>
        <v>0</v>
      </c>
      <c r="F21" s="95">
        <v>0</v>
      </c>
      <c r="G21" s="96">
        <f t="shared" si="0"/>
        <v>0</v>
      </c>
    </row>
    <row r="22" spans="3:7" x14ac:dyDescent="0.25">
      <c r="D22" s="76" t="s">
        <v>23</v>
      </c>
      <c r="E22" s="95">
        <f>SUMIF(Plan1!M:M,'Anexo I - Pessoal'!D22,Plan1!K:K)</f>
        <v>0</v>
      </c>
      <c r="F22" s="95">
        <v>0</v>
      </c>
      <c r="G22" s="96">
        <f t="shared" si="0"/>
        <v>0</v>
      </c>
    </row>
    <row r="23" spans="3:7" x14ac:dyDescent="0.25">
      <c r="D23" s="76" t="s">
        <v>24</v>
      </c>
      <c r="E23" s="99"/>
      <c r="F23" s="99"/>
      <c r="G23" s="100"/>
    </row>
    <row r="24" spans="3:7" x14ac:dyDescent="0.25">
      <c r="C24" s="101" t="s">
        <v>25</v>
      </c>
      <c r="D24" s="102"/>
      <c r="E24" s="103">
        <f>E15-E19</f>
        <v>30190575.780000001</v>
      </c>
      <c r="F24" s="103">
        <f>F15+F19</f>
        <v>0</v>
      </c>
      <c r="G24" s="104">
        <f>G15-G19</f>
        <v>30190575.780000001</v>
      </c>
    </row>
    <row r="25" spans="3:7" x14ac:dyDescent="0.25">
      <c r="C25" s="105" t="s">
        <v>28</v>
      </c>
      <c r="D25" s="105"/>
      <c r="E25" s="105"/>
      <c r="F25" s="105"/>
      <c r="G25" s="105"/>
    </row>
    <row r="27" spans="3:7" x14ac:dyDescent="0.25">
      <c r="C27" s="76" t="s">
        <v>34</v>
      </c>
    </row>
    <row r="28" spans="3:7" x14ac:dyDescent="0.25">
      <c r="C28" s="76" t="s">
        <v>35</v>
      </c>
    </row>
    <row r="29" spans="3:7" x14ac:dyDescent="0.25">
      <c r="C29" s="76" t="s">
        <v>36</v>
      </c>
    </row>
    <row r="30" spans="3:7" x14ac:dyDescent="0.25">
      <c r="C30" s="76" t="s">
        <v>51</v>
      </c>
    </row>
    <row r="32" spans="3:7" x14ac:dyDescent="0.25">
      <c r="C32" s="106" t="s">
        <v>37</v>
      </c>
    </row>
    <row r="33" spans="3:8" x14ac:dyDescent="0.25">
      <c r="C33" s="76" t="s">
        <v>47</v>
      </c>
    </row>
    <row r="34" spans="3:8" x14ac:dyDescent="0.25">
      <c r="C34" s="76" t="s">
        <v>38</v>
      </c>
    </row>
    <row r="35" spans="3:8" x14ac:dyDescent="0.25">
      <c r="C35" s="76" t="s">
        <v>39</v>
      </c>
    </row>
    <row r="36" spans="3:8" ht="32.25" customHeight="1" x14ac:dyDescent="0.25">
      <c r="C36" s="15" t="s">
        <v>53</v>
      </c>
      <c r="D36" s="15"/>
      <c r="E36" s="15"/>
      <c r="F36" s="15"/>
      <c r="G36" s="15"/>
    </row>
    <row r="38" spans="3:8" x14ac:dyDescent="0.25">
      <c r="C38" s="76" t="s">
        <v>54</v>
      </c>
    </row>
    <row r="42" spans="3:8" x14ac:dyDescent="0.25">
      <c r="D42" s="107"/>
      <c r="E42" s="107"/>
      <c r="F42" s="77"/>
      <c r="G42" s="77"/>
      <c r="H42" s="108"/>
    </row>
    <row r="43" spans="3:8" x14ac:dyDescent="0.25">
      <c r="D43" s="109"/>
      <c r="E43" s="109"/>
      <c r="F43" s="78"/>
      <c r="G43" s="78"/>
      <c r="H43" s="110"/>
    </row>
  </sheetData>
  <mergeCells count="15">
    <mergeCell ref="F42:G42"/>
    <mergeCell ref="F43:G43"/>
    <mergeCell ref="D42:E42"/>
    <mergeCell ref="D43:E43"/>
    <mergeCell ref="C25:G25"/>
    <mergeCell ref="C36:G36"/>
    <mergeCell ref="E11:G11"/>
    <mergeCell ref="E12:G12"/>
    <mergeCell ref="C11:D14"/>
    <mergeCell ref="C3:G3"/>
    <mergeCell ref="C4:G4"/>
    <mergeCell ref="C5:G5"/>
    <mergeCell ref="C6:G6"/>
    <mergeCell ref="C7:G7"/>
    <mergeCell ref="C8:H8"/>
  </mergeCells>
  <pageMargins left="0.51181102362204722" right="0.51181102362204722" top="0.78740157480314965" bottom="0.78740157480314965" header="0.31496062992125984" footer="0.31496062992125984"/>
  <pageSetup paperSize="9" scale="71" orientation="landscape" horizontalDpi="4294967294" verticalDpi="4294967294" r:id="rId1"/>
  <rowBreaks count="2" manualBreakCount="2">
    <brk id="7" max="16383" man="1"/>
    <brk id="43" max="16383" man="1"/>
  </rowBreaks>
  <colBreaks count="1" manualBreakCount="1">
    <brk id="2" max="1048575" man="1"/>
  </colBreaks>
  <ignoredErrors>
    <ignoredError sqref="F15" formulaRange="1"/>
    <ignoredError sqref="F24 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M11" sqref="M11"/>
    </sheetView>
  </sheetViews>
  <sheetFormatPr defaultRowHeight="15" x14ac:dyDescent="0.25"/>
  <cols>
    <col min="3" max="3" width="50.7109375" customWidth="1"/>
    <col min="4" max="5" width="17.85546875" style="5" customWidth="1"/>
    <col min="6" max="6" width="2" customWidth="1"/>
    <col min="7" max="7" width="17.85546875" style="5" customWidth="1"/>
    <col min="8" max="8" width="1.42578125" customWidth="1"/>
    <col min="9" max="9" width="17.85546875" style="5" customWidth="1"/>
    <col min="10" max="10" width="1.5703125" customWidth="1"/>
    <col min="11" max="11" width="17.85546875" style="5" customWidth="1"/>
    <col min="13" max="13" width="12.85546875" bestFit="1" customWidth="1"/>
  </cols>
  <sheetData>
    <row r="1" spans="1:13" s="3" customFormat="1" x14ac:dyDescent="0.25">
      <c r="A1" s="3" t="s">
        <v>44</v>
      </c>
      <c r="D1" s="11"/>
      <c r="E1" s="11"/>
      <c r="G1" s="11"/>
      <c r="I1" s="11"/>
      <c r="K1" s="11"/>
    </row>
    <row r="2" spans="1:13" x14ac:dyDescent="0.25">
      <c r="D2" s="6" t="s">
        <v>10</v>
      </c>
      <c r="E2" s="6" t="s">
        <v>10</v>
      </c>
      <c r="G2" s="6" t="s">
        <v>10</v>
      </c>
      <c r="I2" s="6" t="s">
        <v>10</v>
      </c>
      <c r="K2" s="6" t="s">
        <v>10</v>
      </c>
    </row>
    <row r="3" spans="1:13" x14ac:dyDescent="0.25">
      <c r="B3" s="2" t="s">
        <v>7</v>
      </c>
      <c r="C3" s="2" t="s">
        <v>8</v>
      </c>
      <c r="D3" s="12" t="s">
        <v>45</v>
      </c>
      <c r="E3" s="6" t="s">
        <v>45</v>
      </c>
      <c r="F3" s="2"/>
      <c r="G3" s="6">
        <v>2015</v>
      </c>
      <c r="H3" s="2"/>
      <c r="I3" s="12" t="s">
        <v>48</v>
      </c>
      <c r="J3" s="2"/>
      <c r="K3" s="6" t="s">
        <v>9</v>
      </c>
    </row>
    <row r="4" spans="1:13" x14ac:dyDescent="0.25">
      <c r="A4" s="8" t="s">
        <v>41</v>
      </c>
      <c r="B4" s="4">
        <v>31901100</v>
      </c>
      <c r="C4" s="4" t="s">
        <v>1</v>
      </c>
      <c r="D4" s="7">
        <v>17669122.23</v>
      </c>
      <c r="E4" s="7">
        <v>17669122.23</v>
      </c>
      <c r="G4" s="7">
        <f t="shared" ref="G4:G17" si="0">E4-D4</f>
        <v>0</v>
      </c>
      <c r="I4" s="7">
        <v>26572482.420000002</v>
      </c>
      <c r="K4" s="1">
        <f t="shared" ref="K4:K15" si="1">I4+G4</f>
        <v>26572482.420000002</v>
      </c>
      <c r="M4" s="3" t="s">
        <v>18</v>
      </c>
    </row>
    <row r="5" spans="1:13" x14ac:dyDescent="0.25">
      <c r="A5" s="8" t="s">
        <v>41</v>
      </c>
      <c r="B5" s="4">
        <v>31901300</v>
      </c>
      <c r="C5" s="4" t="s">
        <v>2</v>
      </c>
      <c r="D5" s="7">
        <v>76244.789999999994</v>
      </c>
      <c r="E5" s="7">
        <v>76244.789999999994</v>
      </c>
      <c r="G5" s="7">
        <f t="shared" si="0"/>
        <v>0</v>
      </c>
      <c r="I5" s="7">
        <v>87269.29</v>
      </c>
      <c r="K5" s="1">
        <f t="shared" si="1"/>
        <v>87269.29</v>
      </c>
      <c r="M5" s="3" t="s">
        <v>18</v>
      </c>
    </row>
    <row r="6" spans="1:13" x14ac:dyDescent="0.25">
      <c r="A6" s="8" t="s">
        <v>41</v>
      </c>
      <c r="B6" s="4">
        <v>31901600</v>
      </c>
      <c r="C6" s="4" t="s">
        <v>3</v>
      </c>
      <c r="D6" s="7">
        <v>1417709.67</v>
      </c>
      <c r="E6" s="7">
        <v>1417709.67</v>
      </c>
      <c r="G6" s="7">
        <f t="shared" si="0"/>
        <v>0</v>
      </c>
      <c r="I6" s="7">
        <v>0</v>
      </c>
      <c r="K6" s="1">
        <f t="shared" si="1"/>
        <v>0</v>
      </c>
      <c r="M6" s="3" t="s">
        <v>18</v>
      </c>
    </row>
    <row r="7" spans="1:13" s="3" customFormat="1" x14ac:dyDescent="0.25">
      <c r="A7" s="8" t="s">
        <v>41</v>
      </c>
      <c r="B7" s="4">
        <v>31909100</v>
      </c>
      <c r="C7" s="4" t="s">
        <v>42</v>
      </c>
      <c r="D7" s="7">
        <v>0</v>
      </c>
      <c r="E7" s="7">
        <v>0</v>
      </c>
      <c r="G7" s="7">
        <f t="shared" si="0"/>
        <v>0</v>
      </c>
      <c r="I7" s="7">
        <v>0</v>
      </c>
      <c r="K7" s="1">
        <f t="shared" si="1"/>
        <v>0</v>
      </c>
      <c r="M7" s="3" t="s">
        <v>22</v>
      </c>
    </row>
    <row r="8" spans="1:13" x14ac:dyDescent="0.25">
      <c r="A8" s="8" t="s">
        <v>41</v>
      </c>
      <c r="B8" s="4">
        <v>31909200</v>
      </c>
      <c r="C8" s="9" t="s">
        <v>4</v>
      </c>
      <c r="D8" s="7">
        <v>8260.09</v>
      </c>
      <c r="E8" s="7">
        <v>8260.09</v>
      </c>
      <c r="G8" s="7">
        <f t="shared" si="0"/>
        <v>0</v>
      </c>
      <c r="I8" s="7">
        <v>0</v>
      </c>
      <c r="K8" s="1">
        <f t="shared" si="1"/>
        <v>0</v>
      </c>
      <c r="M8" s="3" t="s">
        <v>18</v>
      </c>
    </row>
    <row r="9" spans="1:13" s="3" customFormat="1" x14ac:dyDescent="0.25">
      <c r="A9" s="8" t="s">
        <v>40</v>
      </c>
      <c r="B9" s="4">
        <v>31909200</v>
      </c>
      <c r="C9" s="9" t="s">
        <v>4</v>
      </c>
      <c r="D9" s="7">
        <v>8260.09</v>
      </c>
      <c r="E9" s="7">
        <v>8260.09</v>
      </c>
      <c r="G9" s="7">
        <f t="shared" ref="G9" si="2">E9-D9</f>
        <v>0</v>
      </c>
      <c r="I9" s="7">
        <v>0</v>
      </c>
      <c r="K9" s="1">
        <f t="shared" ref="K9" si="3">I9+G9</f>
        <v>0</v>
      </c>
      <c r="M9" s="3" t="s">
        <v>23</v>
      </c>
    </row>
    <row r="10" spans="1:13" x14ac:dyDescent="0.25">
      <c r="A10" s="8" t="s">
        <v>41</v>
      </c>
      <c r="B10" s="4">
        <v>31909400</v>
      </c>
      <c r="C10" s="9" t="s">
        <v>5</v>
      </c>
      <c r="D10" s="7">
        <v>127013.8</v>
      </c>
      <c r="E10" s="7">
        <v>127013.8</v>
      </c>
      <c r="G10" s="7">
        <f t="shared" si="0"/>
        <v>0</v>
      </c>
      <c r="I10" s="7">
        <v>57643.48</v>
      </c>
      <c r="K10" s="1">
        <f t="shared" si="1"/>
        <v>57643.48</v>
      </c>
      <c r="M10" s="3" t="s">
        <v>18</v>
      </c>
    </row>
    <row r="11" spans="1:13" s="3" customFormat="1" x14ac:dyDescent="0.25">
      <c r="A11" s="8" t="s">
        <v>40</v>
      </c>
      <c r="B11" s="4">
        <v>31909400</v>
      </c>
      <c r="C11" s="9" t="s">
        <v>5</v>
      </c>
      <c r="D11" s="7">
        <v>0</v>
      </c>
      <c r="E11" s="7">
        <v>0</v>
      </c>
      <c r="G11" s="7">
        <f t="shared" ref="G11" si="4">E11-D11</f>
        <v>0</v>
      </c>
      <c r="I11" s="7">
        <v>57643.48</v>
      </c>
      <c r="K11" s="1">
        <f t="shared" ref="K11" si="5">I11+G11</f>
        <v>57643.48</v>
      </c>
      <c r="M11" s="3" t="s">
        <v>50</v>
      </c>
    </row>
    <row r="12" spans="1:13" x14ac:dyDescent="0.25">
      <c r="A12" s="8" t="s">
        <v>41</v>
      </c>
      <c r="B12" s="4">
        <v>31909600</v>
      </c>
      <c r="C12" s="4" t="s">
        <v>6</v>
      </c>
      <c r="D12" s="7">
        <v>0</v>
      </c>
      <c r="E12" s="7">
        <v>0</v>
      </c>
      <c r="G12" s="7">
        <f t="shared" si="0"/>
        <v>0</v>
      </c>
      <c r="I12" s="7">
        <v>0</v>
      </c>
      <c r="K12" s="1">
        <f t="shared" si="1"/>
        <v>0</v>
      </c>
      <c r="M12" s="3" t="s">
        <v>18</v>
      </c>
    </row>
    <row r="13" spans="1:13" x14ac:dyDescent="0.25">
      <c r="A13" s="8" t="s">
        <v>41</v>
      </c>
      <c r="B13" s="4">
        <v>31911300</v>
      </c>
      <c r="C13" s="4" t="s">
        <v>2</v>
      </c>
      <c r="D13" s="7">
        <v>2156731.66</v>
      </c>
      <c r="E13" s="7">
        <v>2156731.66</v>
      </c>
      <c r="G13" s="7">
        <f t="shared" si="0"/>
        <v>0</v>
      </c>
      <c r="I13" s="7">
        <v>3530824.07</v>
      </c>
      <c r="K13" s="1">
        <f t="shared" si="1"/>
        <v>3530824.07</v>
      </c>
      <c r="M13" s="3" t="s">
        <v>18</v>
      </c>
    </row>
    <row r="14" spans="1:13" s="3" customFormat="1" x14ac:dyDescent="0.25">
      <c r="A14" s="8" t="s">
        <v>41</v>
      </c>
      <c r="B14" s="4">
        <v>31910100</v>
      </c>
      <c r="C14" s="9" t="s">
        <v>0</v>
      </c>
      <c r="D14" s="7">
        <v>0</v>
      </c>
      <c r="E14" s="7">
        <v>0</v>
      </c>
      <c r="G14" s="7">
        <f t="shared" ref="G14" si="6">E14-D14</f>
        <v>0</v>
      </c>
      <c r="I14" s="7">
        <v>0</v>
      </c>
      <c r="K14" s="1">
        <f t="shared" ref="K14" si="7">I14+G14</f>
        <v>0</v>
      </c>
      <c r="M14" s="3" t="s">
        <v>19</v>
      </c>
    </row>
    <row r="15" spans="1:13" s="3" customFormat="1" x14ac:dyDescent="0.25">
      <c r="A15" s="8" t="s">
        <v>40</v>
      </c>
      <c r="B15" s="4">
        <v>31910100</v>
      </c>
      <c r="C15" s="9" t="s">
        <v>0</v>
      </c>
      <c r="D15" s="7">
        <v>0</v>
      </c>
      <c r="E15" s="7">
        <v>0</v>
      </c>
      <c r="G15" s="7">
        <f t="shared" si="0"/>
        <v>0</v>
      </c>
      <c r="I15" s="7">
        <v>0</v>
      </c>
      <c r="K15" s="1">
        <f t="shared" si="1"/>
        <v>0</v>
      </c>
      <c r="M15" s="3" t="s">
        <v>24</v>
      </c>
    </row>
    <row r="16" spans="1:13" x14ac:dyDescent="0.25">
      <c r="G16" s="7"/>
    </row>
    <row r="17" spans="3:11" x14ac:dyDescent="0.25">
      <c r="D17" s="1">
        <f>SUM(D4:D15)</f>
        <v>21463342.329999998</v>
      </c>
      <c r="E17" s="1">
        <f>SUM(E4:E15)</f>
        <v>21463342.329999998</v>
      </c>
      <c r="G17" s="1">
        <f t="shared" si="0"/>
        <v>0</v>
      </c>
      <c r="I17" s="1">
        <f>SUM(I4:I16)</f>
        <v>30305862.740000002</v>
      </c>
      <c r="K17" s="1">
        <f>SUM(K4:K16)</f>
        <v>30305862.740000002</v>
      </c>
    </row>
    <row r="19" spans="3:11" x14ac:dyDescent="0.25">
      <c r="C19" s="10" t="s">
        <v>43</v>
      </c>
    </row>
    <row r="20" spans="3:11" x14ac:dyDescent="0.25">
      <c r="D20" s="7"/>
    </row>
    <row r="22" spans="3:11" x14ac:dyDescent="0.25">
      <c r="D22" s="7"/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H30" sqref="H30"/>
    </sheetView>
  </sheetViews>
  <sheetFormatPr defaultRowHeight="11.25" x14ac:dyDescent="0.2"/>
  <cols>
    <col min="1" max="1" width="52.140625" style="17" customWidth="1"/>
    <col min="2" max="2" width="16.5703125" style="17" customWidth="1"/>
    <col min="3" max="6" width="12.7109375" style="17" customWidth="1"/>
    <col min="7" max="7" width="19.7109375" style="17" customWidth="1"/>
    <col min="8" max="8" width="14.7109375" style="17" customWidth="1"/>
    <col min="9" max="9" width="16.5703125" style="17" customWidth="1"/>
    <col min="10" max="10" width="9.140625" style="17"/>
    <col min="11" max="11" width="10" style="17" bestFit="1" customWidth="1"/>
    <col min="12" max="16384" width="9.140625" style="17"/>
  </cols>
  <sheetData>
    <row r="1" spans="1:9" ht="11.25" customHeight="1" x14ac:dyDescent="0.2">
      <c r="A1" s="16"/>
      <c r="B1" s="16"/>
      <c r="C1" s="16"/>
      <c r="D1" s="16"/>
      <c r="E1" s="16"/>
      <c r="F1" s="16"/>
      <c r="G1" s="16"/>
    </row>
    <row r="2" spans="1:9" ht="11.25" customHeight="1" x14ac:dyDescent="0.2">
      <c r="A2" s="16" t="s">
        <v>55</v>
      </c>
      <c r="B2" s="16"/>
      <c r="C2" s="16"/>
      <c r="D2" s="16"/>
      <c r="E2" s="16"/>
      <c r="F2" s="16"/>
      <c r="G2" s="16"/>
      <c r="H2" s="16"/>
    </row>
    <row r="3" spans="1:9" ht="11.25" customHeight="1" x14ac:dyDescent="0.2">
      <c r="A3" s="16" t="s">
        <v>32</v>
      </c>
      <c r="B3" s="16"/>
      <c r="C3" s="16"/>
      <c r="D3" s="16"/>
      <c r="E3" s="16"/>
      <c r="F3" s="16"/>
      <c r="G3" s="16"/>
      <c r="H3" s="16"/>
    </row>
    <row r="4" spans="1:9" ht="11.25" customHeight="1" x14ac:dyDescent="0.2">
      <c r="A4" s="18" t="s">
        <v>29</v>
      </c>
      <c r="B4" s="18"/>
      <c r="C4" s="18"/>
      <c r="D4" s="18"/>
      <c r="E4" s="18"/>
      <c r="F4" s="18"/>
      <c r="G4" s="18"/>
      <c r="H4" s="18"/>
    </row>
    <row r="5" spans="1:9" ht="11.25" customHeight="1" x14ac:dyDescent="0.2">
      <c r="A5" s="19" t="s">
        <v>56</v>
      </c>
      <c r="B5" s="19"/>
      <c r="C5" s="19"/>
      <c r="D5" s="19"/>
      <c r="E5" s="19"/>
      <c r="F5" s="19"/>
      <c r="G5" s="19"/>
      <c r="H5" s="19"/>
    </row>
    <row r="6" spans="1:9" ht="11.25" customHeight="1" x14ac:dyDescent="0.2">
      <c r="A6" s="16" t="s">
        <v>31</v>
      </c>
      <c r="B6" s="16"/>
      <c r="C6" s="16"/>
      <c r="D6" s="16"/>
      <c r="E6" s="16"/>
      <c r="F6" s="16"/>
      <c r="G6" s="16"/>
      <c r="H6" s="16"/>
    </row>
    <row r="7" spans="1:9" ht="11.25" customHeight="1" x14ac:dyDescent="0.2">
      <c r="A7" s="16" t="s">
        <v>57</v>
      </c>
      <c r="B7" s="16"/>
      <c r="C7" s="16"/>
      <c r="D7" s="16"/>
      <c r="E7" s="16"/>
      <c r="F7" s="16"/>
      <c r="G7" s="16"/>
      <c r="H7" s="16"/>
    </row>
    <row r="8" spans="1:9" ht="11.25" customHeight="1" x14ac:dyDescent="0.2">
      <c r="A8" s="19" t="s">
        <v>52</v>
      </c>
      <c r="B8" s="19"/>
      <c r="C8" s="19"/>
      <c r="D8" s="19"/>
      <c r="E8" s="19"/>
      <c r="F8" s="19"/>
      <c r="G8" s="19"/>
    </row>
    <row r="9" spans="1:9" ht="11.25" customHeight="1" x14ac:dyDescent="0.2">
      <c r="A9" s="20"/>
      <c r="B9" s="20"/>
      <c r="C9" s="20"/>
      <c r="D9" s="20"/>
      <c r="E9" s="20"/>
      <c r="F9" s="20"/>
      <c r="G9" s="20"/>
    </row>
    <row r="10" spans="1:9" ht="11.25" customHeight="1" x14ac:dyDescent="0.2">
      <c r="A10" s="21" t="s">
        <v>58</v>
      </c>
      <c r="B10" s="21"/>
      <c r="C10" s="22"/>
      <c r="D10" s="23"/>
      <c r="E10" s="23"/>
      <c r="F10" s="23"/>
      <c r="I10" s="24">
        <v>1</v>
      </c>
    </row>
    <row r="11" spans="1:9" x14ac:dyDescent="0.2">
      <c r="A11" s="25" t="s">
        <v>59</v>
      </c>
      <c r="B11" s="26" t="s">
        <v>60</v>
      </c>
      <c r="C11" s="27" t="s">
        <v>61</v>
      </c>
      <c r="D11" s="28"/>
      <c r="E11" s="28"/>
      <c r="F11" s="29"/>
      <c r="G11" s="30" t="s">
        <v>62</v>
      </c>
      <c r="H11" s="26" t="s">
        <v>63</v>
      </c>
      <c r="I11" s="31" t="s">
        <v>64</v>
      </c>
    </row>
    <row r="12" spans="1:9" ht="18" customHeight="1" x14ac:dyDescent="0.2">
      <c r="A12" s="25"/>
      <c r="B12" s="32"/>
      <c r="C12" s="31" t="s">
        <v>65</v>
      </c>
      <c r="D12" s="31"/>
      <c r="E12" s="26" t="s">
        <v>66</v>
      </c>
      <c r="F12" s="26" t="s">
        <v>67</v>
      </c>
      <c r="G12" s="33"/>
      <c r="H12" s="32"/>
      <c r="I12" s="31"/>
    </row>
    <row r="13" spans="1:9" ht="33" customHeight="1" x14ac:dyDescent="0.2">
      <c r="A13" s="25"/>
      <c r="B13" s="32"/>
      <c r="C13" s="34" t="s">
        <v>68</v>
      </c>
      <c r="D13" s="34" t="s">
        <v>69</v>
      </c>
      <c r="E13" s="32"/>
      <c r="F13" s="32"/>
      <c r="G13" s="33"/>
      <c r="H13" s="32"/>
      <c r="I13" s="31"/>
    </row>
    <row r="14" spans="1:9" ht="32.25" customHeight="1" x14ac:dyDescent="0.2">
      <c r="A14" s="25"/>
      <c r="B14" s="35" t="s">
        <v>15</v>
      </c>
      <c r="C14" s="36" t="s">
        <v>16</v>
      </c>
      <c r="D14" s="36" t="s">
        <v>70</v>
      </c>
      <c r="E14" s="37" t="s">
        <v>71</v>
      </c>
      <c r="F14" s="38" t="s">
        <v>72</v>
      </c>
      <c r="G14" s="39" t="s">
        <v>73</v>
      </c>
      <c r="H14" s="40"/>
      <c r="I14" s="31"/>
    </row>
    <row r="15" spans="1:9" ht="11.25" customHeight="1" x14ac:dyDescent="0.2">
      <c r="A15" s="41" t="s">
        <v>74</v>
      </c>
      <c r="B15" s="42">
        <f t="shared" ref="B15:H15" si="0">SUM(B16:B18)</f>
        <v>4214959.16</v>
      </c>
      <c r="C15" s="42">
        <f t="shared" si="0"/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4214959.16</v>
      </c>
      <c r="H15" s="42">
        <f t="shared" si="0"/>
        <v>53997.1</v>
      </c>
      <c r="I15" s="43">
        <f>SUM(I18:I18)</f>
        <v>0</v>
      </c>
    </row>
    <row r="16" spans="1:9" s="49" customFormat="1" ht="11.25" customHeight="1" x14ac:dyDescent="0.2">
      <c r="A16" s="44" t="s">
        <v>32</v>
      </c>
      <c r="B16" s="45"/>
      <c r="C16" s="45"/>
      <c r="D16" s="46"/>
      <c r="E16" s="46"/>
      <c r="F16" s="46"/>
      <c r="G16" s="47">
        <f t="shared" ref="G16:G28" si="1">B16-(C16+D16+E16+F16)</f>
        <v>0</v>
      </c>
      <c r="H16" s="48"/>
      <c r="I16" s="48"/>
    </row>
    <row r="17" spans="1:11" s="49" customFormat="1" ht="11.25" customHeight="1" x14ac:dyDescent="0.2">
      <c r="A17" s="44" t="s">
        <v>75</v>
      </c>
      <c r="B17" s="45">
        <f>[1]Base!J25</f>
        <v>4214959.16</v>
      </c>
      <c r="C17" s="45">
        <v>0</v>
      </c>
      <c r="D17" s="46">
        <v>0</v>
      </c>
      <c r="E17" s="46"/>
      <c r="F17" s="46"/>
      <c r="G17" s="47">
        <f t="shared" si="1"/>
        <v>4214959.16</v>
      </c>
      <c r="H17" s="48">
        <v>53997.1</v>
      </c>
      <c r="I17" s="48"/>
    </row>
    <row r="18" spans="1:11" ht="11.25" customHeight="1" x14ac:dyDescent="0.2">
      <c r="A18" s="111"/>
      <c r="B18" s="50"/>
      <c r="C18" s="46"/>
      <c r="D18" s="46"/>
      <c r="E18" s="46"/>
      <c r="F18" s="46"/>
      <c r="G18" s="47">
        <f t="shared" si="1"/>
        <v>0</v>
      </c>
      <c r="H18" s="48"/>
      <c r="I18" s="48"/>
    </row>
    <row r="19" spans="1:11" s="49" customFormat="1" ht="11.25" customHeight="1" x14ac:dyDescent="0.15">
      <c r="A19" s="51" t="s">
        <v>76</v>
      </c>
      <c r="B19" s="42">
        <f>SUM(B20:B28)</f>
        <v>13864759.73</v>
      </c>
      <c r="C19" s="42">
        <f t="shared" ref="C19:I19" si="2">SUM(C20:C28)</f>
        <v>0</v>
      </c>
      <c r="D19" s="42">
        <f t="shared" si="2"/>
        <v>38825.420000000006</v>
      </c>
      <c r="E19" s="42">
        <f t="shared" si="2"/>
        <v>2357.69</v>
      </c>
      <c r="F19" s="42">
        <f t="shared" si="2"/>
        <v>81257.679999999993</v>
      </c>
      <c r="G19" s="42">
        <f t="shared" si="2"/>
        <v>13742318.939999999</v>
      </c>
      <c r="H19" s="52">
        <f t="shared" si="2"/>
        <v>2960975.05</v>
      </c>
      <c r="I19" s="43">
        <f t="shared" si="2"/>
        <v>0</v>
      </c>
    </row>
    <row r="20" spans="1:11" s="49" customFormat="1" ht="11.25" customHeight="1" x14ac:dyDescent="0.2">
      <c r="A20" s="112"/>
      <c r="B20" s="45"/>
      <c r="C20" s="45"/>
      <c r="D20" s="46"/>
      <c r="E20" s="46"/>
      <c r="F20" s="46"/>
      <c r="G20" s="47">
        <f t="shared" si="1"/>
        <v>0</v>
      </c>
      <c r="H20" s="48"/>
      <c r="I20" s="48"/>
    </row>
    <row r="21" spans="1:11" s="49" customFormat="1" ht="11.25" customHeight="1" x14ac:dyDescent="0.2">
      <c r="A21" s="44" t="s">
        <v>32</v>
      </c>
      <c r="B21" s="45"/>
      <c r="C21" s="45"/>
      <c r="D21" s="46"/>
      <c r="E21" s="46"/>
      <c r="F21" s="46"/>
      <c r="G21" s="47">
        <f t="shared" si="1"/>
        <v>0</v>
      </c>
      <c r="H21" s="48"/>
      <c r="I21" s="48"/>
    </row>
    <row r="22" spans="1:11" s="49" customFormat="1" ht="11.25" customHeight="1" x14ac:dyDescent="0.2">
      <c r="A22" s="44" t="s">
        <v>77</v>
      </c>
      <c r="B22" s="45">
        <f>[1]Base!J9+[1]Base!J26+[1]Base!J32</f>
        <v>4446189.6900000004</v>
      </c>
      <c r="C22" s="45">
        <v>0</v>
      </c>
      <c r="D22" s="46">
        <v>31399.29</v>
      </c>
      <c r="E22" s="46">
        <v>2357.69</v>
      </c>
      <c r="F22" s="46"/>
      <c r="G22" s="47">
        <f t="shared" si="1"/>
        <v>4412432.71</v>
      </c>
      <c r="H22" s="48">
        <v>749152.49</v>
      </c>
      <c r="I22" s="48"/>
    </row>
    <row r="23" spans="1:11" s="49" customFormat="1" ht="22.5" x14ac:dyDescent="0.2">
      <c r="A23" s="53" t="s">
        <v>78</v>
      </c>
      <c r="B23" s="45">
        <f>[1]Base!J24</f>
        <v>1341152.73</v>
      </c>
      <c r="C23" s="45"/>
      <c r="D23" s="46">
        <v>6481.08</v>
      </c>
      <c r="E23" s="46"/>
      <c r="F23" s="46"/>
      <c r="G23" s="47">
        <f t="shared" si="1"/>
        <v>1334671.6499999999</v>
      </c>
      <c r="H23" s="46">
        <v>1122656.3</v>
      </c>
      <c r="I23" s="48"/>
    </row>
    <row r="24" spans="1:11" s="49" customFormat="1" ht="11.25" customHeight="1" x14ac:dyDescent="0.2">
      <c r="A24" s="44" t="s">
        <v>79</v>
      </c>
      <c r="B24" s="45">
        <f>[1]Base!J12+[1]Base!J41</f>
        <v>81257.679999999978</v>
      </c>
      <c r="C24" s="45"/>
      <c r="D24" s="46"/>
      <c r="E24" s="46"/>
      <c r="F24" s="46">
        <v>81257.679999999993</v>
      </c>
      <c r="G24" s="47">
        <f t="shared" si="1"/>
        <v>0</v>
      </c>
      <c r="H24" s="48"/>
      <c r="I24" s="48"/>
    </row>
    <row r="25" spans="1:11" s="49" customFormat="1" ht="11.25" customHeight="1" x14ac:dyDescent="0.2">
      <c r="A25" s="44"/>
      <c r="B25" s="45"/>
      <c r="C25" s="45"/>
      <c r="D25" s="46"/>
      <c r="E25" s="46"/>
      <c r="F25" s="46"/>
      <c r="G25" s="47">
        <f t="shared" si="1"/>
        <v>0</v>
      </c>
      <c r="H25" s="48"/>
      <c r="I25" s="48"/>
    </row>
    <row r="26" spans="1:11" s="49" customFormat="1" ht="11.25" customHeight="1" x14ac:dyDescent="0.2">
      <c r="A26" s="44" t="s">
        <v>80</v>
      </c>
      <c r="B26" s="45"/>
      <c r="C26" s="45"/>
      <c r="D26" s="46"/>
      <c r="E26" s="46"/>
      <c r="F26" s="46"/>
      <c r="G26" s="47">
        <f t="shared" si="1"/>
        <v>0</v>
      </c>
      <c r="H26" s="48"/>
      <c r="I26" s="48"/>
    </row>
    <row r="27" spans="1:11" s="49" customFormat="1" ht="11.25" customHeight="1" x14ac:dyDescent="0.2">
      <c r="A27" s="44" t="s">
        <v>81</v>
      </c>
      <c r="B27" s="45">
        <v>7996159.6299999999</v>
      </c>
      <c r="C27" s="45"/>
      <c r="D27" s="46">
        <v>945.05</v>
      </c>
      <c r="E27" s="46"/>
      <c r="F27" s="46"/>
      <c r="G27" s="47">
        <f t="shared" si="1"/>
        <v>7995214.5800000001</v>
      </c>
      <c r="H27" s="48">
        <v>1089166.26</v>
      </c>
      <c r="I27" s="48"/>
      <c r="K27" s="54"/>
    </row>
    <row r="28" spans="1:11" s="49" customFormat="1" ht="11.25" customHeight="1" x14ac:dyDescent="0.2">
      <c r="A28" s="113"/>
      <c r="B28" s="45"/>
      <c r="C28" s="45"/>
      <c r="D28" s="46"/>
      <c r="E28" s="46"/>
      <c r="F28" s="46"/>
      <c r="G28" s="47">
        <f t="shared" si="1"/>
        <v>0</v>
      </c>
      <c r="H28" s="48"/>
      <c r="I28" s="48"/>
    </row>
    <row r="29" spans="1:11" s="49" customFormat="1" ht="11.25" customHeight="1" x14ac:dyDescent="0.15">
      <c r="A29" s="55" t="s">
        <v>82</v>
      </c>
      <c r="B29" s="56">
        <f t="shared" ref="B29:I29" si="3">B15+B19</f>
        <v>18079718.890000001</v>
      </c>
      <c r="C29" s="56">
        <f t="shared" si="3"/>
        <v>0</v>
      </c>
      <c r="D29" s="56">
        <f t="shared" si="3"/>
        <v>38825.420000000006</v>
      </c>
      <c r="E29" s="56">
        <f t="shared" si="3"/>
        <v>2357.69</v>
      </c>
      <c r="F29" s="56">
        <f t="shared" si="3"/>
        <v>81257.679999999993</v>
      </c>
      <c r="G29" s="56">
        <f t="shared" si="3"/>
        <v>17957278.100000001</v>
      </c>
      <c r="H29" s="57">
        <f t="shared" si="3"/>
        <v>3014972.15</v>
      </c>
      <c r="I29" s="58">
        <f t="shared" si="3"/>
        <v>0</v>
      </c>
    </row>
    <row r="30" spans="1:11" ht="11.25" customHeight="1" x14ac:dyDescent="0.2">
      <c r="A30" s="23"/>
      <c r="B30" s="59"/>
      <c r="C30" s="59"/>
      <c r="D30" s="59"/>
      <c r="E30" s="59"/>
      <c r="F30" s="59"/>
      <c r="G30" s="60"/>
      <c r="H30" s="61"/>
      <c r="I30" s="61"/>
    </row>
    <row r="31" spans="1:11" s="49" customFormat="1" x14ac:dyDescent="0.2">
      <c r="A31" s="62" t="s">
        <v>88</v>
      </c>
      <c r="B31" s="63"/>
      <c r="C31" s="63"/>
      <c r="D31" s="64"/>
      <c r="E31" s="64"/>
      <c r="F31" s="64"/>
      <c r="G31" s="65"/>
      <c r="H31" s="66"/>
      <c r="I31" s="66"/>
    </row>
    <row r="32" spans="1:11" ht="11.25" customHeight="1" x14ac:dyDescent="0.2">
      <c r="A32" s="67" t="s">
        <v>83</v>
      </c>
      <c r="B32" s="67"/>
      <c r="C32" s="67"/>
      <c r="D32" s="23"/>
      <c r="E32" s="23"/>
      <c r="F32" s="23"/>
      <c r="G32" s="18"/>
    </row>
    <row r="33" spans="1:9" ht="11.25" customHeight="1" x14ac:dyDescent="0.2">
      <c r="A33" s="16" t="s">
        <v>84</v>
      </c>
      <c r="B33" s="16"/>
      <c r="C33" s="16"/>
      <c r="D33" s="18"/>
      <c r="E33" s="18"/>
      <c r="F33" s="18"/>
      <c r="G33" s="68"/>
    </row>
    <row r="34" spans="1:9" x14ac:dyDescent="0.2">
      <c r="A34" s="69" t="s">
        <v>85</v>
      </c>
      <c r="B34" s="70"/>
      <c r="C34" s="71"/>
      <c r="D34" s="71"/>
      <c r="E34" s="71"/>
      <c r="F34" s="71"/>
      <c r="G34" s="71"/>
    </row>
    <row r="35" spans="1:9" x14ac:dyDescent="0.2">
      <c r="A35" s="69" t="s">
        <v>86</v>
      </c>
      <c r="B35" s="70"/>
      <c r="C35" s="71"/>
      <c r="D35" s="71"/>
      <c r="E35" s="71"/>
      <c r="F35" s="71"/>
      <c r="G35" s="71"/>
    </row>
    <row r="36" spans="1:9" ht="15" x14ac:dyDescent="0.25">
      <c r="A36" s="69" t="s">
        <v>47</v>
      </c>
      <c r="B36" s="76"/>
      <c r="C36" s="71"/>
      <c r="D36" s="71"/>
      <c r="E36" s="71"/>
      <c r="F36" s="71"/>
      <c r="G36" s="71"/>
    </row>
    <row r="37" spans="1:9" ht="15" x14ac:dyDescent="0.25">
      <c r="A37" s="69" t="s">
        <v>87</v>
      </c>
      <c r="B37" s="76"/>
      <c r="C37" s="72"/>
      <c r="D37" s="72"/>
      <c r="E37" s="72"/>
      <c r="F37" s="72"/>
      <c r="G37" s="71"/>
    </row>
    <row r="38" spans="1:9" ht="15" x14ac:dyDescent="0.25">
      <c r="A38" s="69"/>
      <c r="B38" s="76"/>
      <c r="C38" s="72"/>
      <c r="D38" s="72"/>
      <c r="E38" s="72"/>
      <c r="F38" s="72"/>
      <c r="G38" s="71"/>
    </row>
    <row r="39" spans="1:9" ht="15" x14ac:dyDescent="0.25">
      <c r="A39" s="73" t="s">
        <v>53</v>
      </c>
      <c r="B39" s="76"/>
      <c r="C39" s="74"/>
      <c r="D39" s="74"/>
      <c r="E39" s="74"/>
      <c r="F39" s="74"/>
      <c r="G39" s="71"/>
    </row>
    <row r="40" spans="1:9" ht="11.25" customHeight="1" x14ac:dyDescent="0.2">
      <c r="A40" s="74"/>
      <c r="B40" s="71"/>
      <c r="C40" s="71"/>
      <c r="D40" s="71"/>
      <c r="E40" s="71"/>
      <c r="F40" s="71"/>
      <c r="G40" s="71"/>
    </row>
    <row r="41" spans="1:9" ht="15" x14ac:dyDescent="0.25">
      <c r="A41" s="76" t="s">
        <v>54</v>
      </c>
      <c r="B41" s="76"/>
      <c r="C41" s="76"/>
      <c r="D41" s="76"/>
      <c r="E41" s="76"/>
      <c r="F41" s="71"/>
      <c r="G41" s="71"/>
    </row>
    <row r="42" spans="1:9" s="75" customFormat="1" ht="15" x14ac:dyDescent="0.25">
      <c r="A42" s="76"/>
      <c r="B42" s="76"/>
      <c r="C42" s="76"/>
      <c r="D42" s="76"/>
      <c r="E42" s="76"/>
      <c r="F42" s="71"/>
      <c r="G42" s="71"/>
    </row>
    <row r="43" spans="1:9" ht="15" x14ac:dyDescent="0.25">
      <c r="A43" s="76"/>
      <c r="B43" s="76"/>
      <c r="C43" s="76"/>
      <c r="D43" s="76"/>
      <c r="E43" s="76"/>
    </row>
    <row r="44" spans="1:9" ht="15" x14ac:dyDescent="0.25">
      <c r="A44" s="76"/>
      <c r="B44" s="76"/>
      <c r="C44" s="76"/>
      <c r="D44" s="76"/>
      <c r="E44" s="76"/>
    </row>
    <row r="45" spans="1:9" ht="14.25" x14ac:dyDescent="0.2">
      <c r="A45" s="114"/>
      <c r="C45" s="77"/>
      <c r="D45" s="77"/>
      <c r="E45" s="77"/>
      <c r="G45" s="115"/>
      <c r="H45" s="77"/>
      <c r="I45" s="77"/>
    </row>
    <row r="46" spans="1:9" ht="15" x14ac:dyDescent="0.25">
      <c r="A46" s="116"/>
      <c r="C46" s="78"/>
      <c r="D46" s="78"/>
      <c r="E46" s="78"/>
      <c r="G46" s="78"/>
      <c r="H46" s="78"/>
      <c r="I46" s="78"/>
    </row>
  </sheetData>
  <mergeCells count="22">
    <mergeCell ref="C45:E45"/>
    <mergeCell ref="G45:I45"/>
    <mergeCell ref="C46:E46"/>
    <mergeCell ref="G46:I46"/>
    <mergeCell ref="H11:H14"/>
    <mergeCell ref="I11:I14"/>
    <mergeCell ref="C12:D12"/>
    <mergeCell ref="E12:E13"/>
    <mergeCell ref="F12:F13"/>
    <mergeCell ref="A33:C33"/>
    <mergeCell ref="A8:G8"/>
    <mergeCell ref="A10:C10"/>
    <mergeCell ref="A11:A14"/>
    <mergeCell ref="B11:B13"/>
    <mergeCell ref="C11:F11"/>
    <mergeCell ref="G11:G13"/>
    <mergeCell ref="A1:G1"/>
    <mergeCell ref="A2:H2"/>
    <mergeCell ref="A3:H3"/>
    <mergeCell ref="A5:H5"/>
    <mergeCell ref="A6:H6"/>
    <mergeCell ref="A7:H7"/>
  </mergeCells>
  <pageMargins left="0.51181102362204722" right="0.51181102362204722" top="0.78740157480314965" bottom="0.78740157480314965" header="0.31496062992125984" footer="0.31496062992125984"/>
  <pageSetup paperSize="9" scale="79" orientation="landscape" horizontalDpi="4294967294" verticalDpi="4294967294" r:id="rId1"/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 - Pessoal</vt:lpstr>
      <vt:lpstr>Plan1</vt:lpstr>
      <vt:lpstr>Anexo 5 - Disponibilidade e 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edione.bernardino</cp:lastModifiedBy>
  <cp:lastPrinted>2018-01-29T12:18:28Z</cp:lastPrinted>
  <dcterms:created xsi:type="dcterms:W3CDTF">2015-06-02T16:36:21Z</dcterms:created>
  <dcterms:modified xsi:type="dcterms:W3CDTF">2018-01-29T12:19:04Z</dcterms:modified>
</cp:coreProperties>
</file>